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30" windowWidth="20610" windowHeight="96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72" i="1"/>
  <c r="E173" s="1"/>
  <c r="E174" s="1"/>
  <c r="E175" s="1"/>
  <c r="E176" s="1"/>
  <c r="E177" s="1"/>
  <c r="E178" s="1"/>
  <c r="E179" s="1"/>
  <c r="E180" s="1"/>
  <c r="E181" s="1"/>
  <c r="E185" s="1"/>
  <c r="E186" s="1"/>
  <c r="E187" s="1"/>
  <c r="E188" s="1"/>
  <c r="E189" s="1"/>
  <c r="E190" s="1"/>
  <c r="E191" s="1"/>
  <c r="E192" s="1"/>
  <c r="E193" s="1"/>
  <c r="E194" s="1"/>
  <c r="E195" s="1"/>
  <c r="E196" s="1"/>
  <c r="E200" s="1"/>
  <c r="E201" s="1"/>
  <c r="E202" s="1"/>
  <c r="E203" s="1"/>
  <c r="E204" s="1"/>
  <c r="E205" s="1"/>
  <c r="E206" s="1"/>
  <c r="E207" s="1"/>
  <c r="E208" s="1"/>
  <c r="E209" s="1"/>
  <c r="E210" s="1"/>
  <c r="E211" s="1"/>
  <c r="E215" s="1"/>
  <c r="E216" s="1"/>
  <c r="E217" s="1"/>
  <c r="E218" s="1"/>
  <c r="E219" s="1"/>
  <c r="E220" s="1"/>
  <c r="E221" s="1"/>
  <c r="E222" s="1"/>
  <c r="E223" s="1"/>
  <c r="E224" s="1"/>
  <c r="E225" s="1"/>
  <c r="E226" s="1"/>
  <c r="E230" s="1"/>
  <c r="E231" s="1"/>
  <c r="E232" s="1"/>
  <c r="E233" s="1"/>
  <c r="E234" s="1"/>
  <c r="E235" s="1"/>
  <c r="E236" s="1"/>
  <c r="E237" s="1"/>
  <c r="E238" s="1"/>
  <c r="E239" s="1"/>
  <c r="E240" s="1"/>
  <c r="E241" s="1"/>
  <c r="E245" s="1"/>
  <c r="E246" s="1"/>
  <c r="E247" s="1"/>
  <c r="E248" s="1"/>
  <c r="E249" s="1"/>
  <c r="E250" s="1"/>
  <c r="E251" s="1"/>
  <c r="E252" s="1"/>
  <c r="E253" s="1"/>
  <c r="E254" s="1"/>
  <c r="E255" s="1"/>
  <c r="E256" s="1"/>
  <c r="E260" s="1"/>
  <c r="E261" s="1"/>
  <c r="E262" s="1"/>
  <c r="E263" s="1"/>
  <c r="E264" s="1"/>
  <c r="E265" s="1"/>
  <c r="E266" s="1"/>
  <c r="E267" s="1"/>
  <c r="E268" s="1"/>
  <c r="E269" s="1"/>
  <c r="E270" s="1"/>
  <c r="E271" s="1"/>
  <c r="E275" s="1"/>
  <c r="E276" s="1"/>
  <c r="E277" s="1"/>
  <c r="E278" s="1"/>
  <c r="E279" s="1"/>
  <c r="E280" s="1"/>
  <c r="E281" s="1"/>
  <c r="E282" s="1"/>
  <c r="E283" s="1"/>
  <c r="E284" s="1"/>
  <c r="E285" s="1"/>
  <c r="E286" s="1"/>
  <c r="E290" s="1"/>
  <c r="E291" s="1"/>
  <c r="E292" s="1"/>
  <c r="E293" s="1"/>
  <c r="E294" s="1"/>
  <c r="E295" s="1"/>
  <c r="E296" s="1"/>
  <c r="E297" s="1"/>
  <c r="E298" s="1"/>
  <c r="E299" s="1"/>
  <c r="E300" s="1"/>
  <c r="E301" s="1"/>
  <c r="E305" s="1"/>
  <c r="E306" s="1"/>
  <c r="E307" s="1"/>
  <c r="E308" s="1"/>
  <c r="E309" s="1"/>
  <c r="E310" s="1"/>
  <c r="E311" s="1"/>
  <c r="E312" s="1"/>
  <c r="E313" s="1"/>
  <c r="E314" s="1"/>
  <c r="E315" s="1"/>
  <c r="E316" s="1"/>
  <c r="E320" s="1"/>
  <c r="E321" s="1"/>
  <c r="E322" s="1"/>
  <c r="E323" s="1"/>
  <c r="E324" s="1"/>
  <c r="E325" s="1"/>
  <c r="E326" s="1"/>
  <c r="E327" s="1"/>
  <c r="E328" s="1"/>
  <c r="E329" s="1"/>
  <c r="E330" s="1"/>
  <c r="E331" s="1"/>
  <c r="E335" s="1"/>
  <c r="E336" s="1"/>
  <c r="E337" s="1"/>
  <c r="E338" s="1"/>
  <c r="E339" s="1"/>
  <c r="E340" s="1"/>
  <c r="E341" s="1"/>
  <c r="E342" s="1"/>
  <c r="E343" s="1"/>
  <c r="E344" s="1"/>
  <c r="E345" s="1"/>
  <c r="E346" s="1"/>
  <c r="E350" s="1"/>
  <c r="E351" s="1"/>
  <c r="E352" s="1"/>
  <c r="E353" s="1"/>
  <c r="E354" s="1"/>
  <c r="E355" s="1"/>
  <c r="E356" s="1"/>
  <c r="E357" s="1"/>
  <c r="E358" s="1"/>
  <c r="E359" s="1"/>
  <c r="E360" s="1"/>
  <c r="E361" s="1"/>
  <c r="E365" s="1"/>
  <c r="E366" s="1"/>
  <c r="E367" s="1"/>
  <c r="E368" s="1"/>
  <c r="E369" s="1"/>
  <c r="E370" s="1"/>
  <c r="E371" s="1"/>
  <c r="E372" s="1"/>
  <c r="E373" s="1"/>
  <c r="E374" s="1"/>
  <c r="E375" s="1"/>
  <c r="E376" s="1"/>
  <c r="E380" s="1"/>
  <c r="E381" s="1"/>
  <c r="E382" s="1"/>
  <c r="E383" s="1"/>
  <c r="E384" s="1"/>
  <c r="E385" s="1"/>
  <c r="E386" s="1"/>
  <c r="E387" s="1"/>
  <c r="E388" s="1"/>
  <c r="E389" s="1"/>
  <c r="E390" s="1"/>
  <c r="E391" s="1"/>
  <c r="E395" s="1"/>
  <c r="E396" s="1"/>
  <c r="E397" s="1"/>
  <c r="E398" s="1"/>
  <c r="E399" s="1"/>
  <c r="E400" s="1"/>
  <c r="E401" s="1"/>
  <c r="E402" s="1"/>
  <c r="E403" s="1"/>
  <c r="E404" s="1"/>
  <c r="E405" s="1"/>
  <c r="E406" s="1"/>
  <c r="E410" s="1"/>
  <c r="E411" s="1"/>
  <c r="E412" s="1"/>
  <c r="E413" s="1"/>
  <c r="E414" s="1"/>
  <c r="E415" s="1"/>
  <c r="E416" s="1"/>
  <c r="E417" s="1"/>
  <c r="E418" s="1"/>
  <c r="E419" s="1"/>
  <c r="E420" s="1"/>
  <c r="E421" s="1"/>
  <c r="E425" s="1"/>
  <c r="E426" s="1"/>
  <c r="E427" s="1"/>
  <c r="E428" s="1"/>
  <c r="E429" s="1"/>
  <c r="E430" s="1"/>
  <c r="E431" s="1"/>
  <c r="E432" s="1"/>
  <c r="E433" s="1"/>
  <c r="E434" s="1"/>
  <c r="E435" s="1"/>
  <c r="E436" s="1"/>
  <c r="E440" s="1"/>
  <c r="E441" s="1"/>
  <c r="E442" s="1"/>
  <c r="E443" s="1"/>
  <c r="E444" s="1"/>
  <c r="E445" s="1"/>
  <c r="E446" s="1"/>
  <c r="E447" s="1"/>
  <c r="E448" s="1"/>
  <c r="E449" s="1"/>
  <c r="E450" s="1"/>
  <c r="E451" s="1"/>
  <c r="E171"/>
  <c r="E170"/>
  <c r="G457"/>
  <c r="F451"/>
  <c r="C451" l="1"/>
  <c r="B451"/>
  <c r="H450"/>
  <c r="C450"/>
  <c r="B450"/>
  <c r="H449"/>
  <c r="C449"/>
  <c r="B449"/>
  <c r="H448"/>
  <c r="C448"/>
  <c r="B448"/>
  <c r="H447"/>
  <c r="C447"/>
  <c r="B447"/>
  <c r="H446"/>
  <c r="C446"/>
  <c r="B446"/>
  <c r="H445"/>
  <c r="C445"/>
  <c r="B445"/>
  <c r="H444"/>
  <c r="C444"/>
  <c r="B444"/>
  <c r="H443"/>
  <c r="C443"/>
  <c r="B443"/>
  <c r="H442"/>
  <c r="C442"/>
  <c r="B442"/>
  <c r="H441"/>
  <c r="C441"/>
  <c r="B441"/>
  <c r="H440"/>
  <c r="H451" s="1"/>
  <c r="C440"/>
  <c r="B440"/>
  <c r="A440"/>
  <c r="G440" s="1"/>
  <c r="H436"/>
  <c r="C436"/>
  <c r="B436"/>
  <c r="H435"/>
  <c r="C435"/>
  <c r="B435"/>
  <c r="H434"/>
  <c r="C434"/>
  <c r="B434"/>
  <c r="H433"/>
  <c r="C433"/>
  <c r="B433"/>
  <c r="H432"/>
  <c r="C432"/>
  <c r="B432"/>
  <c r="H431"/>
  <c r="C431"/>
  <c r="B431"/>
  <c r="H430"/>
  <c r="C430"/>
  <c r="B430"/>
  <c r="H429"/>
  <c r="C429"/>
  <c r="B429"/>
  <c r="H428"/>
  <c r="C428"/>
  <c r="B428"/>
  <c r="H427"/>
  <c r="C427"/>
  <c r="B427"/>
  <c r="H426"/>
  <c r="C426"/>
  <c r="B426"/>
  <c r="H425"/>
  <c r="F425" s="1"/>
  <c r="C425"/>
  <c r="B425"/>
  <c r="A425"/>
  <c r="G425" s="1"/>
  <c r="C421"/>
  <c r="B421"/>
  <c r="H420"/>
  <c r="C420"/>
  <c r="B420"/>
  <c r="H419"/>
  <c r="C419"/>
  <c r="B419"/>
  <c r="H418"/>
  <c r="C418"/>
  <c r="B418"/>
  <c r="H417"/>
  <c r="C417"/>
  <c r="B417"/>
  <c r="H416"/>
  <c r="C416"/>
  <c r="B416"/>
  <c r="H415"/>
  <c r="C415"/>
  <c r="B415"/>
  <c r="H414"/>
  <c r="C414"/>
  <c r="B414"/>
  <c r="H413"/>
  <c r="C413"/>
  <c r="B413"/>
  <c r="H412"/>
  <c r="C412"/>
  <c r="B412"/>
  <c r="H411"/>
  <c r="C411"/>
  <c r="B411"/>
  <c r="H410"/>
  <c r="H421" s="1"/>
  <c r="C410"/>
  <c r="B410"/>
  <c r="A410"/>
  <c r="G410" s="1"/>
  <c r="C406"/>
  <c r="B406"/>
  <c r="H405"/>
  <c r="C405"/>
  <c r="B405"/>
  <c r="H404"/>
  <c r="C404"/>
  <c r="B404"/>
  <c r="H403"/>
  <c r="C403"/>
  <c r="B403"/>
  <c r="H402"/>
  <c r="C402"/>
  <c r="B402"/>
  <c r="H401"/>
  <c r="C401"/>
  <c r="B401"/>
  <c r="H400"/>
  <c r="C400"/>
  <c r="B400"/>
  <c r="H399"/>
  <c r="C399"/>
  <c r="B399"/>
  <c r="H398"/>
  <c r="C398"/>
  <c r="B398"/>
  <c r="H397"/>
  <c r="C397"/>
  <c r="B397"/>
  <c r="H396"/>
  <c r="C396"/>
  <c r="B396"/>
  <c r="H395"/>
  <c r="H406" s="1"/>
  <c r="C395"/>
  <c r="B395"/>
  <c r="A395"/>
  <c r="G395" s="1"/>
  <c r="C391"/>
  <c r="B391"/>
  <c r="H390"/>
  <c r="C390"/>
  <c r="B390"/>
  <c r="H389"/>
  <c r="C389"/>
  <c r="B389"/>
  <c r="H388"/>
  <c r="C388"/>
  <c r="B388"/>
  <c r="H387"/>
  <c r="C387"/>
  <c r="B387"/>
  <c r="H386"/>
  <c r="C386"/>
  <c r="B386"/>
  <c r="H385"/>
  <c r="C385"/>
  <c r="B385"/>
  <c r="H384"/>
  <c r="C384"/>
  <c r="B384"/>
  <c r="H383"/>
  <c r="C383"/>
  <c r="B383"/>
  <c r="H382"/>
  <c r="C382"/>
  <c r="B382"/>
  <c r="H381"/>
  <c r="C381"/>
  <c r="B381"/>
  <c r="H380"/>
  <c r="H391" s="1"/>
  <c r="C380"/>
  <c r="B380"/>
  <c r="A380"/>
  <c r="K5"/>
  <c r="J5"/>
  <c r="J6" s="1"/>
  <c r="H5"/>
  <c r="H6" s="1"/>
  <c r="G5"/>
  <c r="B5" i="2"/>
  <c r="B6" s="1"/>
  <c r="B7" s="1"/>
  <c r="B8" s="1"/>
  <c r="C5"/>
  <c r="C155" s="1"/>
  <c r="C320" s="1"/>
  <c r="C7" i="1"/>
  <c r="C8" s="1"/>
  <c r="C9" s="1"/>
  <c r="C10" s="1"/>
  <c r="C11" s="1"/>
  <c r="C12" s="1"/>
  <c r="C13" s="1"/>
  <c r="C14" s="1"/>
  <c r="C15" s="1"/>
  <c r="C16" s="1"/>
  <c r="C6"/>
  <c r="K5" i="2"/>
  <c r="J5"/>
  <c r="M5" s="1"/>
  <c r="F440" i="1" l="1"/>
  <c r="I425"/>
  <c r="A426" s="1"/>
  <c r="F410"/>
  <c r="I410" s="1"/>
  <c r="A411" s="1"/>
  <c r="F395"/>
  <c r="I395"/>
  <c r="A396" s="1"/>
  <c r="G380"/>
  <c r="F380"/>
  <c r="H7"/>
  <c r="H20"/>
  <c r="L5"/>
  <c r="J7"/>
  <c r="M5"/>
  <c r="K6" s="1"/>
  <c r="L6" s="1"/>
  <c r="F5"/>
  <c r="G5" i="2"/>
  <c r="C95"/>
  <c r="C260" s="1"/>
  <c r="C80"/>
  <c r="C245" s="1"/>
  <c r="C20"/>
  <c r="C185" s="1"/>
  <c r="C350" s="1"/>
  <c r="H5"/>
  <c r="H7" s="1"/>
  <c r="B20"/>
  <c r="B35" s="1"/>
  <c r="B50" s="1"/>
  <c r="B65" s="1"/>
  <c r="B80" s="1"/>
  <c r="B95" s="1"/>
  <c r="B110" s="1"/>
  <c r="B125" s="1"/>
  <c r="B140" s="1"/>
  <c r="B155" s="1"/>
  <c r="B170" s="1"/>
  <c r="B185" s="1"/>
  <c r="B200" s="1"/>
  <c r="B215" s="1"/>
  <c r="B230" s="1"/>
  <c r="B245" s="1"/>
  <c r="B260" s="1"/>
  <c r="B275" s="1"/>
  <c r="B290" s="1"/>
  <c r="B305" s="1"/>
  <c r="B320" s="1"/>
  <c r="B335" s="1"/>
  <c r="B350" s="1"/>
  <c r="B365" s="1"/>
  <c r="B21"/>
  <c r="B36" s="1"/>
  <c r="B51" s="1"/>
  <c r="B66" s="1"/>
  <c r="B81" s="1"/>
  <c r="B96" s="1"/>
  <c r="B111" s="1"/>
  <c r="B126" s="1"/>
  <c r="B141" s="1"/>
  <c r="B156" s="1"/>
  <c r="B171" s="1"/>
  <c r="B186" s="1"/>
  <c r="B201" s="1"/>
  <c r="B216" s="1"/>
  <c r="B231" s="1"/>
  <c r="B246" s="1"/>
  <c r="B261" s="1"/>
  <c r="B276" s="1"/>
  <c r="B291" s="1"/>
  <c r="B306" s="1"/>
  <c r="B321" s="1"/>
  <c r="B336" s="1"/>
  <c r="B351" s="1"/>
  <c r="B366" s="1"/>
  <c r="C35"/>
  <c r="C200" s="1"/>
  <c r="C365" s="1"/>
  <c r="C140"/>
  <c r="C305" s="1"/>
  <c r="C6"/>
  <c r="C171" s="1"/>
  <c r="C336" s="1"/>
  <c r="C125"/>
  <c r="C290" s="1"/>
  <c r="C50"/>
  <c r="C215" s="1"/>
  <c r="C110"/>
  <c r="C275" s="1"/>
  <c r="C170"/>
  <c r="C335" s="1"/>
  <c r="C65"/>
  <c r="C230" s="1"/>
  <c r="A6"/>
  <c r="K6"/>
  <c r="B9"/>
  <c r="B23"/>
  <c r="B38" s="1"/>
  <c r="B53" s="1"/>
  <c r="B68" s="1"/>
  <c r="B83" s="1"/>
  <c r="B98" s="1"/>
  <c r="B113" s="1"/>
  <c r="B128" s="1"/>
  <c r="B143" s="1"/>
  <c r="B158" s="1"/>
  <c r="B173" s="1"/>
  <c r="B188" s="1"/>
  <c r="B203" s="1"/>
  <c r="B218" s="1"/>
  <c r="B233" s="1"/>
  <c r="B248" s="1"/>
  <c r="B263" s="1"/>
  <c r="B278" s="1"/>
  <c r="B293" s="1"/>
  <c r="B308" s="1"/>
  <c r="B323" s="1"/>
  <c r="B338" s="1"/>
  <c r="B353" s="1"/>
  <c r="B368" s="1"/>
  <c r="B22"/>
  <c r="B37" s="1"/>
  <c r="B52" s="1"/>
  <c r="B67" s="1"/>
  <c r="B82" s="1"/>
  <c r="B97" s="1"/>
  <c r="B112" s="1"/>
  <c r="B127" s="1"/>
  <c r="B142" s="1"/>
  <c r="B157" s="1"/>
  <c r="B172" s="1"/>
  <c r="B187" s="1"/>
  <c r="B202" s="1"/>
  <c r="B217" s="1"/>
  <c r="B232" s="1"/>
  <c r="B247" s="1"/>
  <c r="B262" s="1"/>
  <c r="B277" s="1"/>
  <c r="B292" s="1"/>
  <c r="B307" s="1"/>
  <c r="B322" s="1"/>
  <c r="B337" s="1"/>
  <c r="B352" s="1"/>
  <c r="B367" s="1"/>
  <c r="L5"/>
  <c r="J6"/>
  <c r="M6" s="1"/>
  <c r="A7" s="1"/>
  <c r="C170" i="1"/>
  <c r="C335" s="1"/>
  <c r="C155"/>
  <c r="C320" s="1"/>
  <c r="C140"/>
  <c r="C305" s="1"/>
  <c r="C125"/>
  <c r="C290" s="1"/>
  <c r="C110"/>
  <c r="C275" s="1"/>
  <c r="C95"/>
  <c r="C260" s="1"/>
  <c r="C80"/>
  <c r="C245" s="1"/>
  <c r="C65"/>
  <c r="C230" s="1"/>
  <c r="C50"/>
  <c r="C215" s="1"/>
  <c r="C35"/>
  <c r="C200" s="1"/>
  <c r="C365" s="1"/>
  <c r="C20"/>
  <c r="C185" s="1"/>
  <c r="C350" s="1"/>
  <c r="B20"/>
  <c r="B35" s="1"/>
  <c r="B50" s="1"/>
  <c r="B65" s="1"/>
  <c r="B80" s="1"/>
  <c r="B95" s="1"/>
  <c r="B110" s="1"/>
  <c r="B125" s="1"/>
  <c r="B140" s="1"/>
  <c r="B155" s="1"/>
  <c r="B170" s="1"/>
  <c r="B185" s="1"/>
  <c r="B200" s="1"/>
  <c r="B215" s="1"/>
  <c r="B230" s="1"/>
  <c r="B245" s="1"/>
  <c r="B260" s="1"/>
  <c r="B275" s="1"/>
  <c r="B290" s="1"/>
  <c r="B305" s="1"/>
  <c r="B320" s="1"/>
  <c r="B335" s="1"/>
  <c r="B350" s="1"/>
  <c r="B365" s="1"/>
  <c r="B6"/>
  <c r="B21" s="1"/>
  <c r="B36" s="1"/>
  <c r="B51" s="1"/>
  <c r="B66" s="1"/>
  <c r="B81" s="1"/>
  <c r="B96" s="1"/>
  <c r="B111" s="1"/>
  <c r="B126" s="1"/>
  <c r="B141" s="1"/>
  <c r="B156" s="1"/>
  <c r="B171" s="1"/>
  <c r="B186" s="1"/>
  <c r="B201" s="1"/>
  <c r="B216" s="1"/>
  <c r="B231" s="1"/>
  <c r="B246" s="1"/>
  <c r="B261" s="1"/>
  <c r="B276" s="1"/>
  <c r="B291" s="1"/>
  <c r="B306" s="1"/>
  <c r="B321" s="1"/>
  <c r="B336" s="1"/>
  <c r="B351" s="1"/>
  <c r="B366" s="1"/>
  <c r="I440" l="1"/>
  <c r="A441" s="1"/>
  <c r="G426"/>
  <c r="G411"/>
  <c r="G396"/>
  <c r="I380"/>
  <c r="A381" s="1"/>
  <c r="H8"/>
  <c r="H21"/>
  <c r="J8"/>
  <c r="L7"/>
  <c r="M6"/>
  <c r="K7" s="1"/>
  <c r="H11" i="2"/>
  <c r="H25" s="1"/>
  <c r="H13"/>
  <c r="H27" s="1"/>
  <c r="F5"/>
  <c r="I5" s="1"/>
  <c r="H8"/>
  <c r="H22" s="1"/>
  <c r="H10"/>
  <c r="H24" s="1"/>
  <c r="H38" s="1"/>
  <c r="H52" s="1"/>
  <c r="H15"/>
  <c r="H29" s="1"/>
  <c r="H12"/>
  <c r="H14"/>
  <c r="H28" s="1"/>
  <c r="H42" s="1"/>
  <c r="H9"/>
  <c r="H23" s="1"/>
  <c r="H16"/>
  <c r="H30" s="1"/>
  <c r="H6"/>
  <c r="H20" s="1"/>
  <c r="H31" s="1"/>
  <c r="H45" s="1"/>
  <c r="C111"/>
  <c r="C276" s="1"/>
  <c r="C51"/>
  <c r="C216" s="1"/>
  <c r="C7"/>
  <c r="G7" s="1"/>
  <c r="F7" s="1"/>
  <c r="I7" s="1"/>
  <c r="C96"/>
  <c r="C261" s="1"/>
  <c r="C126"/>
  <c r="C291" s="1"/>
  <c r="C21"/>
  <c r="C186" s="1"/>
  <c r="C351" s="1"/>
  <c r="C141"/>
  <c r="C306" s="1"/>
  <c r="C36"/>
  <c r="C201" s="1"/>
  <c r="C366" s="1"/>
  <c r="C66"/>
  <c r="C231" s="1"/>
  <c r="C81"/>
  <c r="C246" s="1"/>
  <c r="C156"/>
  <c r="C321" s="1"/>
  <c r="H26"/>
  <c r="G6"/>
  <c r="H21"/>
  <c r="B24"/>
  <c r="B39" s="1"/>
  <c r="B54" s="1"/>
  <c r="B69" s="1"/>
  <c r="B84" s="1"/>
  <c r="B99" s="1"/>
  <c r="B114" s="1"/>
  <c r="B129" s="1"/>
  <c r="B144" s="1"/>
  <c r="B159" s="1"/>
  <c r="B174" s="1"/>
  <c r="B189" s="1"/>
  <c r="B204" s="1"/>
  <c r="B219" s="1"/>
  <c r="B234" s="1"/>
  <c r="B249" s="1"/>
  <c r="B264" s="1"/>
  <c r="B279" s="1"/>
  <c r="B294" s="1"/>
  <c r="B309" s="1"/>
  <c r="B324" s="1"/>
  <c r="B339" s="1"/>
  <c r="B354" s="1"/>
  <c r="B369" s="1"/>
  <c r="B10"/>
  <c r="J7"/>
  <c r="L6"/>
  <c r="C171" i="1"/>
  <c r="C336" s="1"/>
  <c r="B7"/>
  <c r="B8" s="1"/>
  <c r="B9" s="1"/>
  <c r="I5"/>
  <c r="A6" s="1"/>
  <c r="C21"/>
  <c r="C186" s="1"/>
  <c r="C351" s="1"/>
  <c r="C51"/>
  <c r="C216" s="1"/>
  <c r="C81"/>
  <c r="C246" s="1"/>
  <c r="C111"/>
  <c r="C276" s="1"/>
  <c r="C141"/>
  <c r="C306" s="1"/>
  <c r="C36"/>
  <c r="C201" s="1"/>
  <c r="C366" s="1"/>
  <c r="C66"/>
  <c r="C231" s="1"/>
  <c r="C96"/>
  <c r="C261" s="1"/>
  <c r="C126"/>
  <c r="C291" s="1"/>
  <c r="C156"/>
  <c r="C321" s="1"/>
  <c r="G441" l="1"/>
  <c r="F426"/>
  <c r="F411"/>
  <c r="F396"/>
  <c r="G381"/>
  <c r="H9"/>
  <c r="H22"/>
  <c r="H36" s="1"/>
  <c r="H50" s="1"/>
  <c r="H61" s="1"/>
  <c r="J9"/>
  <c r="G6"/>
  <c r="F6" s="1"/>
  <c r="I6" s="1"/>
  <c r="A7" s="1"/>
  <c r="M7"/>
  <c r="K8" s="1"/>
  <c r="L8" s="1"/>
  <c r="C22" i="2"/>
  <c r="C187" s="1"/>
  <c r="C352" s="1"/>
  <c r="C52"/>
  <c r="C217" s="1"/>
  <c r="C82"/>
  <c r="C247" s="1"/>
  <c r="C67"/>
  <c r="C232" s="1"/>
  <c r="C172"/>
  <c r="C337" s="1"/>
  <c r="C8"/>
  <c r="C112"/>
  <c r="C277" s="1"/>
  <c r="C142"/>
  <c r="C307" s="1"/>
  <c r="C157"/>
  <c r="C322" s="1"/>
  <c r="C97"/>
  <c r="C262" s="1"/>
  <c r="C127"/>
  <c r="C292" s="1"/>
  <c r="C37"/>
  <c r="C202" s="1"/>
  <c r="C367" s="1"/>
  <c r="F6"/>
  <c r="H37"/>
  <c r="H59"/>
  <c r="H56"/>
  <c r="H40"/>
  <c r="H36"/>
  <c r="H43"/>
  <c r="H35"/>
  <c r="H41"/>
  <c r="H44"/>
  <c r="H39"/>
  <c r="H66"/>
  <c r="B25"/>
  <c r="B40" s="1"/>
  <c r="B55" s="1"/>
  <c r="B70" s="1"/>
  <c r="B85" s="1"/>
  <c r="B100" s="1"/>
  <c r="B115" s="1"/>
  <c r="B130" s="1"/>
  <c r="B145" s="1"/>
  <c r="B160" s="1"/>
  <c r="B175" s="1"/>
  <c r="B190" s="1"/>
  <c r="B205" s="1"/>
  <c r="B220" s="1"/>
  <c r="B235" s="1"/>
  <c r="B250" s="1"/>
  <c r="B265" s="1"/>
  <c r="B280" s="1"/>
  <c r="B295" s="1"/>
  <c r="B310" s="1"/>
  <c r="B325" s="1"/>
  <c r="B340" s="1"/>
  <c r="B355" s="1"/>
  <c r="B370" s="1"/>
  <c r="B11"/>
  <c r="J8"/>
  <c r="K7"/>
  <c r="L7" s="1"/>
  <c r="M7"/>
  <c r="A8" s="1"/>
  <c r="C67" i="1"/>
  <c r="C232" s="1"/>
  <c r="C142"/>
  <c r="C307" s="1"/>
  <c r="C22"/>
  <c r="C187" s="1"/>
  <c r="C352" s="1"/>
  <c r="C82"/>
  <c r="C247" s="1"/>
  <c r="B23"/>
  <c r="B38" s="1"/>
  <c r="B53" s="1"/>
  <c r="B68" s="1"/>
  <c r="B83" s="1"/>
  <c r="B98" s="1"/>
  <c r="B113" s="1"/>
  <c r="B128" s="1"/>
  <c r="B143" s="1"/>
  <c r="B158" s="1"/>
  <c r="B173" s="1"/>
  <c r="B188" s="1"/>
  <c r="B203" s="1"/>
  <c r="B218" s="1"/>
  <c r="B233" s="1"/>
  <c r="B248" s="1"/>
  <c r="B263" s="1"/>
  <c r="B278" s="1"/>
  <c r="B293" s="1"/>
  <c r="B308" s="1"/>
  <c r="B323" s="1"/>
  <c r="B338" s="1"/>
  <c r="B353" s="1"/>
  <c r="B368" s="1"/>
  <c r="C52"/>
  <c r="C217" s="1"/>
  <c r="C172"/>
  <c r="C337" s="1"/>
  <c r="C37"/>
  <c r="C202" s="1"/>
  <c r="C367" s="1"/>
  <c r="C112"/>
  <c r="C277" s="1"/>
  <c r="B22"/>
  <c r="B37" s="1"/>
  <c r="B52" s="1"/>
  <c r="B67" s="1"/>
  <c r="B82" s="1"/>
  <c r="B97" s="1"/>
  <c r="B112" s="1"/>
  <c r="B127" s="1"/>
  <c r="B142" s="1"/>
  <c r="B157" s="1"/>
  <c r="B172" s="1"/>
  <c r="B187" s="1"/>
  <c r="B202" s="1"/>
  <c r="B217" s="1"/>
  <c r="B232" s="1"/>
  <c r="B247" s="1"/>
  <c r="B262" s="1"/>
  <c r="B277" s="1"/>
  <c r="B292" s="1"/>
  <c r="B307" s="1"/>
  <c r="B322" s="1"/>
  <c r="B337" s="1"/>
  <c r="B352" s="1"/>
  <c r="B367" s="1"/>
  <c r="B24"/>
  <c r="B39" s="1"/>
  <c r="B54" s="1"/>
  <c r="B69" s="1"/>
  <c r="B84" s="1"/>
  <c r="B99" s="1"/>
  <c r="B114" s="1"/>
  <c r="B129" s="1"/>
  <c r="B144" s="1"/>
  <c r="B159" s="1"/>
  <c r="B174" s="1"/>
  <c r="B189" s="1"/>
  <c r="B204" s="1"/>
  <c r="B219" s="1"/>
  <c r="B234" s="1"/>
  <c r="B249" s="1"/>
  <c r="B264" s="1"/>
  <c r="B279" s="1"/>
  <c r="B294" s="1"/>
  <c r="B309" s="1"/>
  <c r="B324" s="1"/>
  <c r="B339" s="1"/>
  <c r="B354" s="1"/>
  <c r="B369" s="1"/>
  <c r="B10"/>
  <c r="C127"/>
  <c r="C292" s="1"/>
  <c r="C97"/>
  <c r="C262" s="1"/>
  <c r="C157"/>
  <c r="C322" s="1"/>
  <c r="H35"/>
  <c r="C98"/>
  <c r="C263" s="1"/>
  <c r="C158"/>
  <c r="C323" s="1"/>
  <c r="C143"/>
  <c r="C308" s="1"/>
  <c r="C173"/>
  <c r="C338" s="1"/>
  <c r="C38"/>
  <c r="C203" s="1"/>
  <c r="C368" s="1"/>
  <c r="C23"/>
  <c r="C188" s="1"/>
  <c r="C353" s="1"/>
  <c r="C68"/>
  <c r="C233" s="1"/>
  <c r="C53"/>
  <c r="C218" s="1"/>
  <c r="C113"/>
  <c r="C278" s="1"/>
  <c r="C83"/>
  <c r="C248" s="1"/>
  <c r="C128"/>
  <c r="C293" s="1"/>
  <c r="F441" l="1"/>
  <c r="I426"/>
  <c r="A427" s="1"/>
  <c r="I411"/>
  <c r="A412" s="1"/>
  <c r="I396"/>
  <c r="A397" s="1"/>
  <c r="F381"/>
  <c r="H10"/>
  <c r="H23"/>
  <c r="H37" s="1"/>
  <c r="J10"/>
  <c r="L9"/>
  <c r="G7"/>
  <c r="F7" s="1"/>
  <c r="M8"/>
  <c r="K9" s="1"/>
  <c r="C113" i="2"/>
  <c r="C278" s="1"/>
  <c r="C23"/>
  <c r="C188" s="1"/>
  <c r="C353" s="1"/>
  <c r="C128"/>
  <c r="C293" s="1"/>
  <c r="C143"/>
  <c r="C308" s="1"/>
  <c r="C98"/>
  <c r="C263" s="1"/>
  <c r="C38"/>
  <c r="C203" s="1"/>
  <c r="C368" s="1"/>
  <c r="C53"/>
  <c r="C218" s="1"/>
  <c r="C173"/>
  <c r="C338" s="1"/>
  <c r="C9"/>
  <c r="C158"/>
  <c r="C323" s="1"/>
  <c r="C68"/>
  <c r="C233" s="1"/>
  <c r="C83"/>
  <c r="C248" s="1"/>
  <c r="G8"/>
  <c r="H55"/>
  <c r="H54"/>
  <c r="I6"/>
  <c r="H58"/>
  <c r="H50"/>
  <c r="H51"/>
  <c r="H53"/>
  <c r="H57"/>
  <c r="H73"/>
  <c r="H80"/>
  <c r="H46"/>
  <c r="H70"/>
  <c r="B12"/>
  <c r="B26"/>
  <c r="B41" s="1"/>
  <c r="B56" s="1"/>
  <c r="B71" s="1"/>
  <c r="B86" s="1"/>
  <c r="B101" s="1"/>
  <c r="B116" s="1"/>
  <c r="B131" s="1"/>
  <c r="B146" s="1"/>
  <c r="B161" s="1"/>
  <c r="B176" s="1"/>
  <c r="B191" s="1"/>
  <c r="B206" s="1"/>
  <c r="B221" s="1"/>
  <c r="B236" s="1"/>
  <c r="B251" s="1"/>
  <c r="B266" s="1"/>
  <c r="B281" s="1"/>
  <c r="B296" s="1"/>
  <c r="B311" s="1"/>
  <c r="B326" s="1"/>
  <c r="B341" s="1"/>
  <c r="B356" s="1"/>
  <c r="B371" s="1"/>
  <c r="M8"/>
  <c r="A9" s="1"/>
  <c r="K8"/>
  <c r="L8" s="1"/>
  <c r="J9"/>
  <c r="B11" i="1"/>
  <c r="B25"/>
  <c r="B40" s="1"/>
  <c r="B55" s="1"/>
  <c r="B70" s="1"/>
  <c r="B85" s="1"/>
  <c r="B100" s="1"/>
  <c r="B115" s="1"/>
  <c r="B130" s="1"/>
  <c r="B145" s="1"/>
  <c r="B160" s="1"/>
  <c r="B175" s="1"/>
  <c r="B190" s="1"/>
  <c r="B205" s="1"/>
  <c r="B220" s="1"/>
  <c r="B235" s="1"/>
  <c r="B250" s="1"/>
  <c r="B265" s="1"/>
  <c r="B280" s="1"/>
  <c r="B295" s="1"/>
  <c r="B310" s="1"/>
  <c r="B325" s="1"/>
  <c r="B340" s="1"/>
  <c r="B355" s="1"/>
  <c r="B370" s="1"/>
  <c r="H75"/>
  <c r="H46"/>
  <c r="C129"/>
  <c r="C294" s="1"/>
  <c r="C99"/>
  <c r="C264" s="1"/>
  <c r="C159"/>
  <c r="C324" s="1"/>
  <c r="C144"/>
  <c r="C309" s="1"/>
  <c r="C114"/>
  <c r="C279" s="1"/>
  <c r="C39"/>
  <c r="C204" s="1"/>
  <c r="C369" s="1"/>
  <c r="C174"/>
  <c r="C339" s="1"/>
  <c r="C69"/>
  <c r="C234" s="1"/>
  <c r="C84"/>
  <c r="C249" s="1"/>
  <c r="C24"/>
  <c r="C189" s="1"/>
  <c r="C354" s="1"/>
  <c r="C54"/>
  <c r="C219" s="1"/>
  <c r="I441" l="1"/>
  <c r="A442" s="1"/>
  <c r="G427"/>
  <c r="G412"/>
  <c r="G397"/>
  <c r="I381"/>
  <c r="A382" s="1"/>
  <c r="H11"/>
  <c r="H24"/>
  <c r="H38" s="1"/>
  <c r="H52" s="1"/>
  <c r="H66" s="1"/>
  <c r="H80" s="1"/>
  <c r="H91" s="1"/>
  <c r="J11"/>
  <c r="M9"/>
  <c r="K10" s="1"/>
  <c r="L10" s="1"/>
  <c r="C10" i="2"/>
  <c r="C159"/>
  <c r="C324" s="1"/>
  <c r="C39"/>
  <c r="C204" s="1"/>
  <c r="C369" s="1"/>
  <c r="C84"/>
  <c r="C249" s="1"/>
  <c r="C114"/>
  <c r="C279" s="1"/>
  <c r="C69"/>
  <c r="C234" s="1"/>
  <c r="C24"/>
  <c r="C189" s="1"/>
  <c r="C354" s="1"/>
  <c r="C129"/>
  <c r="C294" s="1"/>
  <c r="C144"/>
  <c r="C309" s="1"/>
  <c r="C99"/>
  <c r="C264" s="1"/>
  <c r="C54"/>
  <c r="C219" s="1"/>
  <c r="C174"/>
  <c r="C339" s="1"/>
  <c r="H61"/>
  <c r="G9"/>
  <c r="F9" s="1"/>
  <c r="I9" s="1"/>
  <c r="H84"/>
  <c r="H71"/>
  <c r="H72"/>
  <c r="F8"/>
  <c r="H91"/>
  <c r="H65"/>
  <c r="H68"/>
  <c r="H87"/>
  <c r="H69"/>
  <c r="H60"/>
  <c r="H67"/>
  <c r="B13"/>
  <c r="B27"/>
  <c r="B42" s="1"/>
  <c r="B57" s="1"/>
  <c r="B72" s="1"/>
  <c r="B87" s="1"/>
  <c r="B102" s="1"/>
  <c r="B117" s="1"/>
  <c r="B132" s="1"/>
  <c r="B147" s="1"/>
  <c r="B162" s="1"/>
  <c r="B177" s="1"/>
  <c r="B192" s="1"/>
  <c r="B207" s="1"/>
  <c r="B222" s="1"/>
  <c r="B237" s="1"/>
  <c r="B252" s="1"/>
  <c r="B267" s="1"/>
  <c r="B282" s="1"/>
  <c r="B297" s="1"/>
  <c r="B312" s="1"/>
  <c r="B327" s="1"/>
  <c r="B342" s="1"/>
  <c r="B357" s="1"/>
  <c r="B372" s="1"/>
  <c r="J10"/>
  <c r="K9"/>
  <c r="M9"/>
  <c r="A10" s="1"/>
  <c r="B12" i="1"/>
  <c r="B26"/>
  <c r="B41" s="1"/>
  <c r="B56" s="1"/>
  <c r="B71" s="1"/>
  <c r="B86" s="1"/>
  <c r="B101" s="1"/>
  <c r="B116" s="1"/>
  <c r="B131" s="1"/>
  <c r="B146" s="1"/>
  <c r="B161" s="1"/>
  <c r="B176" s="1"/>
  <c r="B191" s="1"/>
  <c r="B206" s="1"/>
  <c r="B221" s="1"/>
  <c r="B236" s="1"/>
  <c r="B251" s="1"/>
  <c r="B266" s="1"/>
  <c r="B281" s="1"/>
  <c r="B296" s="1"/>
  <c r="B311" s="1"/>
  <c r="B326" s="1"/>
  <c r="B341" s="1"/>
  <c r="B356" s="1"/>
  <c r="B371" s="1"/>
  <c r="H60"/>
  <c r="C175"/>
  <c r="C340" s="1"/>
  <c r="C160"/>
  <c r="C325" s="1"/>
  <c r="C145"/>
  <c r="C310" s="1"/>
  <c r="C115"/>
  <c r="C280" s="1"/>
  <c r="C85"/>
  <c r="C250" s="1"/>
  <c r="C55"/>
  <c r="C220" s="1"/>
  <c r="C25"/>
  <c r="C190" s="1"/>
  <c r="C355" s="1"/>
  <c r="C130"/>
  <c r="C295" s="1"/>
  <c r="C100"/>
  <c r="C265" s="1"/>
  <c r="C70"/>
  <c r="C235" s="1"/>
  <c r="C40"/>
  <c r="C205" s="1"/>
  <c r="C370" s="1"/>
  <c r="H89"/>
  <c r="H51"/>
  <c r="I7"/>
  <c r="A8" s="1"/>
  <c r="G8" s="1"/>
  <c r="G442" l="1"/>
  <c r="F427"/>
  <c r="F412"/>
  <c r="F397"/>
  <c r="G382"/>
  <c r="H12"/>
  <c r="H25"/>
  <c r="H39" s="1"/>
  <c r="H53" s="1"/>
  <c r="H67" s="1"/>
  <c r="H81" s="1"/>
  <c r="J12"/>
  <c r="M10"/>
  <c r="K11" s="1"/>
  <c r="L11" s="1"/>
  <c r="C25" i="2"/>
  <c r="C190" s="1"/>
  <c r="C355" s="1"/>
  <c r="C40"/>
  <c r="C205" s="1"/>
  <c r="C370" s="1"/>
  <c r="C145"/>
  <c r="C310" s="1"/>
  <c r="C70"/>
  <c r="C235" s="1"/>
  <c r="C55"/>
  <c r="C220" s="1"/>
  <c r="C85"/>
  <c r="C250" s="1"/>
  <c r="C115"/>
  <c r="C280" s="1"/>
  <c r="C175"/>
  <c r="C340" s="1"/>
  <c r="C100"/>
  <c r="C265" s="1"/>
  <c r="C11"/>
  <c r="C130"/>
  <c r="C295" s="1"/>
  <c r="C160"/>
  <c r="C325" s="1"/>
  <c r="H81"/>
  <c r="H82"/>
  <c r="H86"/>
  <c r="H75"/>
  <c r="G10"/>
  <c r="I8"/>
  <c r="H83"/>
  <c r="H105"/>
  <c r="H98"/>
  <c r="H101"/>
  <c r="H74"/>
  <c r="H76"/>
  <c r="H85"/>
  <c r="B14"/>
  <c r="B28"/>
  <c r="B43" s="1"/>
  <c r="B58" s="1"/>
  <c r="B73" s="1"/>
  <c r="B88" s="1"/>
  <c r="B103" s="1"/>
  <c r="B118" s="1"/>
  <c r="B133" s="1"/>
  <c r="B148" s="1"/>
  <c r="B163" s="1"/>
  <c r="B178" s="1"/>
  <c r="B193" s="1"/>
  <c r="B208" s="1"/>
  <c r="B223" s="1"/>
  <c r="B238" s="1"/>
  <c r="B253" s="1"/>
  <c r="B268" s="1"/>
  <c r="B283" s="1"/>
  <c r="B298" s="1"/>
  <c r="B313" s="1"/>
  <c r="B328" s="1"/>
  <c r="B343" s="1"/>
  <c r="B358" s="1"/>
  <c r="B373" s="1"/>
  <c r="J11"/>
  <c r="L9"/>
  <c r="M10"/>
  <c r="A11" s="1"/>
  <c r="K10"/>
  <c r="L10" s="1"/>
  <c r="B27" i="1"/>
  <c r="B42" s="1"/>
  <c r="B57" s="1"/>
  <c r="B72" s="1"/>
  <c r="B87" s="1"/>
  <c r="B102" s="1"/>
  <c r="B117" s="1"/>
  <c r="B132" s="1"/>
  <c r="B147" s="1"/>
  <c r="B162" s="1"/>
  <c r="B177" s="1"/>
  <c r="B192" s="1"/>
  <c r="B207" s="1"/>
  <c r="B222" s="1"/>
  <c r="B237" s="1"/>
  <c r="B252" s="1"/>
  <c r="B267" s="1"/>
  <c r="B282" s="1"/>
  <c r="B297" s="1"/>
  <c r="B312" s="1"/>
  <c r="B327" s="1"/>
  <c r="B342" s="1"/>
  <c r="B357" s="1"/>
  <c r="B372" s="1"/>
  <c r="B13"/>
  <c r="H65"/>
  <c r="C161"/>
  <c r="C326" s="1"/>
  <c r="C131"/>
  <c r="C296" s="1"/>
  <c r="C101"/>
  <c r="C266" s="1"/>
  <c r="C71"/>
  <c r="C236" s="1"/>
  <c r="C41"/>
  <c r="C206" s="1"/>
  <c r="C371" s="1"/>
  <c r="C176"/>
  <c r="C341" s="1"/>
  <c r="C86"/>
  <c r="C251" s="1"/>
  <c r="C56"/>
  <c r="C221" s="1"/>
  <c r="C146"/>
  <c r="C311" s="1"/>
  <c r="C116"/>
  <c r="C281" s="1"/>
  <c r="C26"/>
  <c r="C191" s="1"/>
  <c r="C356" s="1"/>
  <c r="H105"/>
  <c r="H74"/>
  <c r="H103"/>
  <c r="F8"/>
  <c r="F442" l="1"/>
  <c r="I427"/>
  <c r="A428" s="1"/>
  <c r="I412"/>
  <c r="A413" s="1"/>
  <c r="I397"/>
  <c r="A398" s="1"/>
  <c r="F382"/>
  <c r="H13"/>
  <c r="H26"/>
  <c r="H40" s="1"/>
  <c r="H54" s="1"/>
  <c r="H68" s="1"/>
  <c r="H82" s="1"/>
  <c r="H96" s="1"/>
  <c r="J13"/>
  <c r="M11"/>
  <c r="K12" s="1"/>
  <c r="L12" s="1"/>
  <c r="C41" i="2"/>
  <c r="C206" s="1"/>
  <c r="C371" s="1"/>
  <c r="C116"/>
  <c r="C281" s="1"/>
  <c r="C71"/>
  <c r="C236" s="1"/>
  <c r="C26"/>
  <c r="C191" s="1"/>
  <c r="C356" s="1"/>
  <c r="C161"/>
  <c r="C326" s="1"/>
  <c r="C101"/>
  <c r="C266" s="1"/>
  <c r="C86"/>
  <c r="C251" s="1"/>
  <c r="C146"/>
  <c r="C311" s="1"/>
  <c r="C176"/>
  <c r="C341" s="1"/>
  <c r="C12"/>
  <c r="C131"/>
  <c r="C296" s="1"/>
  <c r="C56"/>
  <c r="C221" s="1"/>
  <c r="H99"/>
  <c r="H112"/>
  <c r="F10"/>
  <c r="H95"/>
  <c r="G11"/>
  <c r="F11" s="1"/>
  <c r="I11" s="1"/>
  <c r="H115"/>
  <c r="H96"/>
  <c r="H88"/>
  <c r="H97"/>
  <c r="H100"/>
  <c r="H90"/>
  <c r="H119"/>
  <c r="H89"/>
  <c r="B15"/>
  <c r="B29"/>
  <c r="B44" s="1"/>
  <c r="B59" s="1"/>
  <c r="B74" s="1"/>
  <c r="B89" s="1"/>
  <c r="B104" s="1"/>
  <c r="B119" s="1"/>
  <c r="B134" s="1"/>
  <c r="B149" s="1"/>
  <c r="B164" s="1"/>
  <c r="B179" s="1"/>
  <c r="B194" s="1"/>
  <c r="B209" s="1"/>
  <c r="B224" s="1"/>
  <c r="B239" s="1"/>
  <c r="B254" s="1"/>
  <c r="B269" s="1"/>
  <c r="B284" s="1"/>
  <c r="B299" s="1"/>
  <c r="B314" s="1"/>
  <c r="B329" s="1"/>
  <c r="B344" s="1"/>
  <c r="B359" s="1"/>
  <c r="B374" s="1"/>
  <c r="J12"/>
  <c r="K11"/>
  <c r="L11" s="1"/>
  <c r="M11"/>
  <c r="A12" s="1"/>
  <c r="B14" i="1"/>
  <c r="B28"/>
  <c r="B43" s="1"/>
  <c r="B58" s="1"/>
  <c r="B73" s="1"/>
  <c r="B88" s="1"/>
  <c r="B103" s="1"/>
  <c r="B118" s="1"/>
  <c r="B133" s="1"/>
  <c r="B148" s="1"/>
  <c r="B163" s="1"/>
  <c r="B178" s="1"/>
  <c r="B193" s="1"/>
  <c r="B208" s="1"/>
  <c r="B223" s="1"/>
  <c r="B238" s="1"/>
  <c r="B253" s="1"/>
  <c r="B268" s="1"/>
  <c r="B283" s="1"/>
  <c r="B298" s="1"/>
  <c r="B313" s="1"/>
  <c r="B328" s="1"/>
  <c r="B343" s="1"/>
  <c r="B358" s="1"/>
  <c r="B373" s="1"/>
  <c r="C177"/>
  <c r="C342" s="1"/>
  <c r="C162"/>
  <c r="C327" s="1"/>
  <c r="C147"/>
  <c r="C312" s="1"/>
  <c r="C57"/>
  <c r="C222" s="1"/>
  <c r="C87"/>
  <c r="C252" s="1"/>
  <c r="C72"/>
  <c r="C237" s="1"/>
  <c r="C27"/>
  <c r="C192" s="1"/>
  <c r="C357" s="1"/>
  <c r="C132"/>
  <c r="C297" s="1"/>
  <c r="C42"/>
  <c r="C207" s="1"/>
  <c r="C372" s="1"/>
  <c r="C102"/>
  <c r="C267" s="1"/>
  <c r="C117"/>
  <c r="C282" s="1"/>
  <c r="H117"/>
  <c r="H119"/>
  <c r="H76"/>
  <c r="H95"/>
  <c r="H88"/>
  <c r="I442" l="1"/>
  <c r="A443" s="1"/>
  <c r="G428"/>
  <c r="G413"/>
  <c r="G398"/>
  <c r="I382"/>
  <c r="A383" s="1"/>
  <c r="H14"/>
  <c r="H27"/>
  <c r="H41" s="1"/>
  <c r="H55" s="1"/>
  <c r="H69" s="1"/>
  <c r="H83" s="1"/>
  <c r="H97" s="1"/>
  <c r="J14"/>
  <c r="M12"/>
  <c r="K13" s="1"/>
  <c r="L13" s="1"/>
  <c r="C87" i="2"/>
  <c r="C252" s="1"/>
  <c r="C57"/>
  <c r="C222" s="1"/>
  <c r="C13"/>
  <c r="C102"/>
  <c r="C267" s="1"/>
  <c r="C72"/>
  <c r="C237" s="1"/>
  <c r="C117"/>
  <c r="C282" s="1"/>
  <c r="C132"/>
  <c r="C297" s="1"/>
  <c r="C162"/>
  <c r="C327" s="1"/>
  <c r="C147"/>
  <c r="C312" s="1"/>
  <c r="C42"/>
  <c r="C207" s="1"/>
  <c r="C372" s="1"/>
  <c r="C27"/>
  <c r="C192" s="1"/>
  <c r="C357" s="1"/>
  <c r="C177"/>
  <c r="C342" s="1"/>
  <c r="H103"/>
  <c r="H111"/>
  <c r="H113"/>
  <c r="H129"/>
  <c r="I10"/>
  <c r="H104"/>
  <c r="H110"/>
  <c r="G12"/>
  <c r="F12" s="1"/>
  <c r="I12" s="1"/>
  <c r="H114"/>
  <c r="H126"/>
  <c r="H133"/>
  <c r="H102"/>
  <c r="H106"/>
  <c r="B16"/>
  <c r="B31" s="1"/>
  <c r="B46" s="1"/>
  <c r="B61" s="1"/>
  <c r="B76" s="1"/>
  <c r="B91" s="1"/>
  <c r="B106" s="1"/>
  <c r="B121" s="1"/>
  <c r="B136" s="1"/>
  <c r="B151" s="1"/>
  <c r="B166" s="1"/>
  <c r="B181" s="1"/>
  <c r="B196" s="1"/>
  <c r="B211" s="1"/>
  <c r="B226" s="1"/>
  <c r="B241" s="1"/>
  <c r="B256" s="1"/>
  <c r="B271" s="1"/>
  <c r="B286" s="1"/>
  <c r="B301" s="1"/>
  <c r="B316" s="1"/>
  <c r="B331" s="1"/>
  <c r="B346" s="1"/>
  <c r="B361" s="1"/>
  <c r="B376" s="1"/>
  <c r="B30"/>
  <c r="B45" s="1"/>
  <c r="B60" s="1"/>
  <c r="B75" s="1"/>
  <c r="B90" s="1"/>
  <c r="B105" s="1"/>
  <c r="B120" s="1"/>
  <c r="B135" s="1"/>
  <c r="B150" s="1"/>
  <c r="B165" s="1"/>
  <c r="B180" s="1"/>
  <c r="B195" s="1"/>
  <c r="B210" s="1"/>
  <c r="B225" s="1"/>
  <c r="B240" s="1"/>
  <c r="B255" s="1"/>
  <c r="B270" s="1"/>
  <c r="B285" s="1"/>
  <c r="B300" s="1"/>
  <c r="B315" s="1"/>
  <c r="B330" s="1"/>
  <c r="B345" s="1"/>
  <c r="B360" s="1"/>
  <c r="B375" s="1"/>
  <c r="M12"/>
  <c r="A13" s="1"/>
  <c r="K12"/>
  <c r="L12" s="1"/>
  <c r="J13"/>
  <c r="B29" i="1"/>
  <c r="B44" s="1"/>
  <c r="B59" s="1"/>
  <c r="B74" s="1"/>
  <c r="B89" s="1"/>
  <c r="B104" s="1"/>
  <c r="B119" s="1"/>
  <c r="B134" s="1"/>
  <c r="B149" s="1"/>
  <c r="B164" s="1"/>
  <c r="B179" s="1"/>
  <c r="B194" s="1"/>
  <c r="B209" s="1"/>
  <c r="B224" s="1"/>
  <c r="B239" s="1"/>
  <c r="B254" s="1"/>
  <c r="B269" s="1"/>
  <c r="B284" s="1"/>
  <c r="B299" s="1"/>
  <c r="B314" s="1"/>
  <c r="B329" s="1"/>
  <c r="B344" s="1"/>
  <c r="B359" s="1"/>
  <c r="B374" s="1"/>
  <c r="B15"/>
  <c r="H133"/>
  <c r="C148"/>
  <c r="C313" s="1"/>
  <c r="C118"/>
  <c r="C283" s="1"/>
  <c r="C178"/>
  <c r="C343" s="1"/>
  <c r="C163"/>
  <c r="C328" s="1"/>
  <c r="C133"/>
  <c r="C298" s="1"/>
  <c r="C73"/>
  <c r="C238" s="1"/>
  <c r="C58"/>
  <c r="C223" s="1"/>
  <c r="C28"/>
  <c r="C193" s="1"/>
  <c r="C358" s="1"/>
  <c r="C43"/>
  <c r="C208" s="1"/>
  <c r="C373" s="1"/>
  <c r="C103"/>
  <c r="C268" s="1"/>
  <c r="C88"/>
  <c r="C253" s="1"/>
  <c r="H106"/>
  <c r="H131"/>
  <c r="I8"/>
  <c r="A9" s="1"/>
  <c r="G9" s="1"/>
  <c r="H90"/>
  <c r="H102"/>
  <c r="H110"/>
  <c r="G443" l="1"/>
  <c r="F428"/>
  <c r="F413"/>
  <c r="F398"/>
  <c r="G383"/>
  <c r="H15"/>
  <c r="H28"/>
  <c r="H42" s="1"/>
  <c r="H56" s="1"/>
  <c r="H70" s="1"/>
  <c r="H84" s="1"/>
  <c r="H98" s="1"/>
  <c r="H112" s="1"/>
  <c r="H126" s="1"/>
  <c r="H140" s="1"/>
  <c r="H151" s="1"/>
  <c r="H165" s="1"/>
  <c r="J15"/>
  <c r="M13"/>
  <c r="K14" s="1"/>
  <c r="L14" s="1"/>
  <c r="C88" i="2"/>
  <c r="C253" s="1"/>
  <c r="C103"/>
  <c r="C268" s="1"/>
  <c r="C118"/>
  <c r="C283" s="1"/>
  <c r="C43"/>
  <c r="C208" s="1"/>
  <c r="C373" s="1"/>
  <c r="C178"/>
  <c r="C343" s="1"/>
  <c r="C148"/>
  <c r="C313" s="1"/>
  <c r="C73"/>
  <c r="C238" s="1"/>
  <c r="C14"/>
  <c r="C133"/>
  <c r="C298" s="1"/>
  <c r="C163"/>
  <c r="C328" s="1"/>
  <c r="C28"/>
  <c r="C193" s="1"/>
  <c r="C358" s="1"/>
  <c r="C58"/>
  <c r="C223" s="1"/>
  <c r="G13"/>
  <c r="F13" s="1"/>
  <c r="I13" s="1"/>
  <c r="H120"/>
  <c r="H128"/>
  <c r="H117"/>
  <c r="H140"/>
  <c r="H118"/>
  <c r="H125"/>
  <c r="H147"/>
  <c r="H121"/>
  <c r="H127"/>
  <c r="H116"/>
  <c r="H143"/>
  <c r="J14"/>
  <c r="K13"/>
  <c r="L13" s="1"/>
  <c r="M13"/>
  <c r="A14" s="1"/>
  <c r="B30" i="1"/>
  <c r="B45" s="1"/>
  <c r="B60" s="1"/>
  <c r="B75" s="1"/>
  <c r="B90" s="1"/>
  <c r="B105" s="1"/>
  <c r="B120" s="1"/>
  <c r="B135" s="1"/>
  <c r="B150" s="1"/>
  <c r="B165" s="1"/>
  <c r="B180" s="1"/>
  <c r="B195" s="1"/>
  <c r="B210" s="1"/>
  <c r="B225" s="1"/>
  <c r="B240" s="1"/>
  <c r="B255" s="1"/>
  <c r="B270" s="1"/>
  <c r="B285" s="1"/>
  <c r="B300" s="1"/>
  <c r="B315" s="1"/>
  <c r="B330" s="1"/>
  <c r="B345" s="1"/>
  <c r="B360" s="1"/>
  <c r="B375" s="1"/>
  <c r="B16"/>
  <c r="B31" s="1"/>
  <c r="B46" s="1"/>
  <c r="B61" s="1"/>
  <c r="B76" s="1"/>
  <c r="B91" s="1"/>
  <c r="B106" s="1"/>
  <c r="B121" s="1"/>
  <c r="B136" s="1"/>
  <c r="B151" s="1"/>
  <c r="B166" s="1"/>
  <c r="B181" s="1"/>
  <c r="B196" s="1"/>
  <c r="B211" s="1"/>
  <c r="B226" s="1"/>
  <c r="B241" s="1"/>
  <c r="B256" s="1"/>
  <c r="B271" s="1"/>
  <c r="B286" s="1"/>
  <c r="B301" s="1"/>
  <c r="B316" s="1"/>
  <c r="B331" s="1"/>
  <c r="B346" s="1"/>
  <c r="B361" s="1"/>
  <c r="B376" s="1"/>
  <c r="C164"/>
  <c r="C329" s="1"/>
  <c r="C179"/>
  <c r="C344" s="1"/>
  <c r="C134"/>
  <c r="C299" s="1"/>
  <c r="C104"/>
  <c r="C269" s="1"/>
  <c r="C74"/>
  <c r="C239" s="1"/>
  <c r="C44"/>
  <c r="C209" s="1"/>
  <c r="C374" s="1"/>
  <c r="C149"/>
  <c r="C314" s="1"/>
  <c r="C119"/>
  <c r="C284" s="1"/>
  <c r="C89"/>
  <c r="C254" s="1"/>
  <c r="C59"/>
  <c r="C224" s="1"/>
  <c r="C29"/>
  <c r="C194" s="1"/>
  <c r="C359" s="1"/>
  <c r="H104"/>
  <c r="H145"/>
  <c r="H116"/>
  <c r="F9"/>
  <c r="H147"/>
  <c r="H111"/>
  <c r="H121"/>
  <c r="H120"/>
  <c r="F443" l="1"/>
  <c r="I428"/>
  <c r="A429" s="1"/>
  <c r="I413"/>
  <c r="A414" s="1"/>
  <c r="I398"/>
  <c r="A399" s="1"/>
  <c r="F383"/>
  <c r="H16"/>
  <c r="H30" s="1"/>
  <c r="H29"/>
  <c r="H43" s="1"/>
  <c r="H57" s="1"/>
  <c r="H71" s="1"/>
  <c r="H85" s="1"/>
  <c r="H99" s="1"/>
  <c r="H113" s="1"/>
  <c r="H127" s="1"/>
  <c r="H141" s="1"/>
  <c r="J16"/>
  <c r="M14"/>
  <c r="K15" s="1"/>
  <c r="L15" s="1"/>
  <c r="C149" i="2"/>
  <c r="C314" s="1"/>
  <c r="C89"/>
  <c r="C254" s="1"/>
  <c r="C179"/>
  <c r="C344" s="1"/>
  <c r="C44"/>
  <c r="C209" s="1"/>
  <c r="C374" s="1"/>
  <c r="C134"/>
  <c r="C299" s="1"/>
  <c r="C164"/>
  <c r="C329" s="1"/>
  <c r="C74"/>
  <c r="C239" s="1"/>
  <c r="C15"/>
  <c r="C104"/>
  <c r="C269" s="1"/>
  <c r="C29"/>
  <c r="C194" s="1"/>
  <c r="C359" s="1"/>
  <c r="C59"/>
  <c r="C224" s="1"/>
  <c r="C119"/>
  <c r="C284" s="1"/>
  <c r="H135"/>
  <c r="H151"/>
  <c r="H130"/>
  <c r="H136"/>
  <c r="H142"/>
  <c r="H141"/>
  <c r="H132"/>
  <c r="H134"/>
  <c r="G14"/>
  <c r="F14" s="1"/>
  <c r="I14" s="1"/>
  <c r="H157"/>
  <c r="H161"/>
  <c r="H131"/>
  <c r="J15"/>
  <c r="M14"/>
  <c r="A15" s="1"/>
  <c r="K14"/>
  <c r="L14" s="1"/>
  <c r="H135" i="1"/>
  <c r="H161"/>
  <c r="H134"/>
  <c r="H118"/>
  <c r="C180"/>
  <c r="C345" s="1"/>
  <c r="C150"/>
  <c r="C315" s="1"/>
  <c r="C120"/>
  <c r="C285" s="1"/>
  <c r="C90"/>
  <c r="C255" s="1"/>
  <c r="C60"/>
  <c r="C225" s="1"/>
  <c r="C30"/>
  <c r="C195" s="1"/>
  <c r="C360" s="1"/>
  <c r="C165"/>
  <c r="C330" s="1"/>
  <c r="C135"/>
  <c r="C300" s="1"/>
  <c r="C45"/>
  <c r="C210" s="1"/>
  <c r="C375" s="1"/>
  <c r="C105"/>
  <c r="C270" s="1"/>
  <c r="C75"/>
  <c r="C240" s="1"/>
  <c r="H125"/>
  <c r="H159"/>
  <c r="H179"/>
  <c r="H130"/>
  <c r="I443" l="1"/>
  <c r="A444" s="1"/>
  <c r="G429"/>
  <c r="F429" s="1"/>
  <c r="I429" s="1"/>
  <c r="A430" s="1"/>
  <c r="G414"/>
  <c r="G399"/>
  <c r="I383"/>
  <c r="A384" s="1"/>
  <c r="H31"/>
  <c r="H45" s="1"/>
  <c r="H59" s="1"/>
  <c r="H73" s="1"/>
  <c r="H87" s="1"/>
  <c r="H101" s="1"/>
  <c r="H115" s="1"/>
  <c r="H129" s="1"/>
  <c r="H143" s="1"/>
  <c r="H157" s="1"/>
  <c r="H171" s="1"/>
  <c r="H44"/>
  <c r="H58" s="1"/>
  <c r="H72" s="1"/>
  <c r="H86" s="1"/>
  <c r="H100" s="1"/>
  <c r="H114" s="1"/>
  <c r="H128" s="1"/>
  <c r="H142" s="1"/>
  <c r="H156" s="1"/>
  <c r="H170" s="1"/>
  <c r="H181" s="1"/>
  <c r="H195" s="1"/>
  <c r="J20"/>
  <c r="M15"/>
  <c r="K16" s="1"/>
  <c r="L16" s="1"/>
  <c r="C90" i="2"/>
  <c r="C255" s="1"/>
  <c r="C135"/>
  <c r="C300" s="1"/>
  <c r="C165"/>
  <c r="C330" s="1"/>
  <c r="C60"/>
  <c r="C225" s="1"/>
  <c r="C150"/>
  <c r="C315" s="1"/>
  <c r="C30"/>
  <c r="C195" s="1"/>
  <c r="C360" s="1"/>
  <c r="C16"/>
  <c r="C45"/>
  <c r="C210" s="1"/>
  <c r="C375" s="1"/>
  <c r="C180"/>
  <c r="C345" s="1"/>
  <c r="C75"/>
  <c r="C240" s="1"/>
  <c r="C105"/>
  <c r="C270" s="1"/>
  <c r="C120"/>
  <c r="C285" s="1"/>
  <c r="H171"/>
  <c r="G15"/>
  <c r="F15" s="1"/>
  <c r="I15" s="1"/>
  <c r="H146"/>
  <c r="H144"/>
  <c r="H155"/>
  <c r="H175"/>
  <c r="H145"/>
  <c r="H148"/>
  <c r="H150"/>
  <c r="H156"/>
  <c r="H149"/>
  <c r="H165"/>
  <c r="J16"/>
  <c r="K15"/>
  <c r="L15" s="1"/>
  <c r="M15"/>
  <c r="A16" s="1"/>
  <c r="H155" i="1"/>
  <c r="C181"/>
  <c r="C346" s="1"/>
  <c r="C166"/>
  <c r="C331" s="1"/>
  <c r="C121"/>
  <c r="C286" s="1"/>
  <c r="C136"/>
  <c r="C301" s="1"/>
  <c r="C151"/>
  <c r="C316" s="1"/>
  <c r="C106"/>
  <c r="C271" s="1"/>
  <c r="C76"/>
  <c r="C241" s="1"/>
  <c r="C91"/>
  <c r="C256" s="1"/>
  <c r="C31"/>
  <c r="C196" s="1"/>
  <c r="C361" s="1"/>
  <c r="C46"/>
  <c r="C211" s="1"/>
  <c r="C376" s="1"/>
  <c r="C61"/>
  <c r="C226" s="1"/>
  <c r="H173"/>
  <c r="H193"/>
  <c r="H175"/>
  <c r="H149"/>
  <c r="H144"/>
  <c r="H136"/>
  <c r="I9"/>
  <c r="A10" s="1"/>
  <c r="G10" s="1"/>
  <c r="H132"/>
  <c r="H148"/>
  <c r="I444" l="1"/>
  <c r="A445" s="1"/>
  <c r="G444"/>
  <c r="F444" s="1"/>
  <c r="G430"/>
  <c r="F430" s="1"/>
  <c r="I430" s="1"/>
  <c r="A431" s="1"/>
  <c r="F414"/>
  <c r="I414" s="1"/>
  <c r="A415" s="1"/>
  <c r="F399"/>
  <c r="I399" s="1"/>
  <c r="A400" s="1"/>
  <c r="G384"/>
  <c r="F384" s="1"/>
  <c r="I384"/>
  <c r="A385" s="1"/>
  <c r="J21"/>
  <c r="M16"/>
  <c r="M18" s="1"/>
  <c r="K20" s="1"/>
  <c r="L20" s="1"/>
  <c r="K18"/>
  <c r="J18"/>
  <c r="C106" i="2"/>
  <c r="C271" s="1"/>
  <c r="C166"/>
  <c r="C331" s="1"/>
  <c r="C31"/>
  <c r="C196" s="1"/>
  <c r="C361" s="1"/>
  <c r="C61"/>
  <c r="C226" s="1"/>
  <c r="C91"/>
  <c r="C256" s="1"/>
  <c r="C121"/>
  <c r="C286" s="1"/>
  <c r="C151"/>
  <c r="C316" s="1"/>
  <c r="C46"/>
  <c r="C211" s="1"/>
  <c r="C376" s="1"/>
  <c r="C181"/>
  <c r="C346" s="1"/>
  <c r="C136"/>
  <c r="C301" s="1"/>
  <c r="C76"/>
  <c r="C241" s="1"/>
  <c r="H164"/>
  <c r="H166"/>
  <c r="H185"/>
  <c r="G16"/>
  <c r="H170"/>
  <c r="H189"/>
  <c r="H159"/>
  <c r="H163"/>
  <c r="H160"/>
  <c r="H179"/>
  <c r="H162"/>
  <c r="H158"/>
  <c r="J20"/>
  <c r="J18"/>
  <c r="M16"/>
  <c r="K16"/>
  <c r="K18" s="1"/>
  <c r="H150" i="1"/>
  <c r="H207"/>
  <c r="H166"/>
  <c r="H209"/>
  <c r="H163"/>
  <c r="H158"/>
  <c r="H187"/>
  <c r="H185"/>
  <c r="H189"/>
  <c r="H146"/>
  <c r="H162"/>
  <c r="G445" l="1"/>
  <c r="F445" s="1"/>
  <c r="I445" s="1"/>
  <c r="A446" s="1"/>
  <c r="G431"/>
  <c r="F431" s="1"/>
  <c r="I431"/>
  <c r="A432" s="1"/>
  <c r="I415"/>
  <c r="A416" s="1"/>
  <c r="G415"/>
  <c r="F415" s="1"/>
  <c r="G400"/>
  <c r="F400" s="1"/>
  <c r="I400" s="1"/>
  <c r="A401" s="1"/>
  <c r="G385"/>
  <c r="F385" s="1"/>
  <c r="I385" s="1"/>
  <c r="A386" s="1"/>
  <c r="J22"/>
  <c r="L18"/>
  <c r="F10"/>
  <c r="I10" s="1"/>
  <c r="A11" s="1"/>
  <c r="G11" s="1"/>
  <c r="M20"/>
  <c r="K21" s="1"/>
  <c r="L21" s="1"/>
  <c r="H174" i="2"/>
  <c r="H181"/>
  <c r="H178"/>
  <c r="H193"/>
  <c r="H203"/>
  <c r="H180"/>
  <c r="H173"/>
  <c r="H176"/>
  <c r="H196"/>
  <c r="H172"/>
  <c r="H177"/>
  <c r="F16"/>
  <c r="G18"/>
  <c r="M18"/>
  <c r="K20" s="1"/>
  <c r="L20" s="1"/>
  <c r="A20"/>
  <c r="L16"/>
  <c r="L18" s="1"/>
  <c r="J21"/>
  <c r="H196" i="1"/>
  <c r="H223"/>
  <c r="H201"/>
  <c r="H164"/>
  <c r="H203"/>
  <c r="H177"/>
  <c r="H221"/>
  <c r="H172"/>
  <c r="H180"/>
  <c r="H160"/>
  <c r="H176"/>
  <c r="G446" l="1"/>
  <c r="F446" s="1"/>
  <c r="I446" s="1"/>
  <c r="A447" s="1"/>
  <c r="G432"/>
  <c r="F432" s="1"/>
  <c r="I432"/>
  <c r="A433" s="1"/>
  <c r="G416"/>
  <c r="F416" s="1"/>
  <c r="I416" s="1"/>
  <c r="A417" s="1"/>
  <c r="G401"/>
  <c r="F401" s="1"/>
  <c r="I401" s="1"/>
  <c r="A402" s="1"/>
  <c r="G386"/>
  <c r="F386" s="1"/>
  <c r="I386"/>
  <c r="A387" s="1"/>
  <c r="J23"/>
  <c r="F11"/>
  <c r="I11" s="1"/>
  <c r="A12" s="1"/>
  <c r="G12" s="1"/>
  <c r="M21"/>
  <c r="K22" s="1"/>
  <c r="L22" s="1"/>
  <c r="H195" i="2"/>
  <c r="H217"/>
  <c r="G20"/>
  <c r="H210"/>
  <c r="H188"/>
  <c r="H186"/>
  <c r="H194"/>
  <c r="H187"/>
  <c r="H191"/>
  <c r="H192"/>
  <c r="F18"/>
  <c r="I16"/>
  <c r="H190"/>
  <c r="H207"/>
  <c r="M20"/>
  <c r="A21" s="1"/>
  <c r="J22"/>
  <c r="H178" i="1"/>
  <c r="H174"/>
  <c r="H191"/>
  <c r="H190"/>
  <c r="H235"/>
  <c r="H210"/>
  <c r="H186"/>
  <c r="H237"/>
  <c r="H217"/>
  <c r="H194"/>
  <c r="H215"/>
  <c r="G447" l="1"/>
  <c r="F447" s="1"/>
  <c r="I447"/>
  <c r="A448" s="1"/>
  <c r="G433"/>
  <c r="F433" s="1"/>
  <c r="I433" s="1"/>
  <c r="A434" s="1"/>
  <c r="G417"/>
  <c r="F417" s="1"/>
  <c r="I417" s="1"/>
  <c r="A418" s="1"/>
  <c r="G402"/>
  <c r="F402" s="1"/>
  <c r="I402" s="1"/>
  <c r="A403" s="1"/>
  <c r="G387"/>
  <c r="F387" s="1"/>
  <c r="I387"/>
  <c r="A388" s="1"/>
  <c r="J24"/>
  <c r="F12"/>
  <c r="I12" s="1"/>
  <c r="A13" s="1"/>
  <c r="G13" s="1"/>
  <c r="M22"/>
  <c r="K23" s="1"/>
  <c r="L23" s="1"/>
  <c r="H205" i="2"/>
  <c r="H204"/>
  <c r="H224"/>
  <c r="H209"/>
  <c r="H221"/>
  <c r="H202"/>
  <c r="H231"/>
  <c r="G21"/>
  <c r="F21" s="1"/>
  <c r="I21" s="1"/>
  <c r="H206"/>
  <c r="H200"/>
  <c r="H18"/>
  <c r="I18"/>
  <c r="H208"/>
  <c r="F20"/>
  <c r="H201"/>
  <c r="K21"/>
  <c r="L21" s="1"/>
  <c r="M21"/>
  <c r="A22" s="1"/>
  <c r="J23"/>
  <c r="H205" i="1"/>
  <c r="H192"/>
  <c r="H200"/>
  <c r="H204"/>
  <c r="H251"/>
  <c r="H231"/>
  <c r="H249"/>
  <c r="H188"/>
  <c r="H208"/>
  <c r="H224"/>
  <c r="H226"/>
  <c r="G448" l="1"/>
  <c r="F448" s="1"/>
  <c r="I448"/>
  <c r="A449" s="1"/>
  <c r="G434"/>
  <c r="F434" s="1"/>
  <c r="I434" s="1"/>
  <c r="A435" s="1"/>
  <c r="G418"/>
  <c r="F418" s="1"/>
  <c r="I418" s="1"/>
  <c r="A419" s="1"/>
  <c r="G403"/>
  <c r="F403" s="1"/>
  <c r="I403" s="1"/>
  <c r="A404" s="1"/>
  <c r="G388"/>
  <c r="F388" s="1"/>
  <c r="I388" s="1"/>
  <c r="A389" s="1"/>
  <c r="J25"/>
  <c r="F13"/>
  <c r="I13" s="1"/>
  <c r="A14" s="1"/>
  <c r="G14" s="1"/>
  <c r="M23"/>
  <c r="K24" s="1"/>
  <c r="L24" s="1"/>
  <c r="K23" i="2"/>
  <c r="L23" s="1"/>
  <c r="K22"/>
  <c r="L22" s="1"/>
  <c r="I20"/>
  <c r="H219"/>
  <c r="H222"/>
  <c r="H220"/>
  <c r="H235"/>
  <c r="H211"/>
  <c r="H216"/>
  <c r="H218"/>
  <c r="H215"/>
  <c r="H245"/>
  <c r="H238"/>
  <c r="G22"/>
  <c r="H223"/>
  <c r="M22"/>
  <c r="A23" s="1"/>
  <c r="J24"/>
  <c r="H245" i="1"/>
  <c r="H240"/>
  <c r="H211"/>
  <c r="H218"/>
  <c r="H222"/>
  <c r="H206"/>
  <c r="H238"/>
  <c r="H263"/>
  <c r="H202"/>
  <c r="H219"/>
  <c r="H265"/>
  <c r="G449" l="1"/>
  <c r="F449" s="1"/>
  <c r="I449"/>
  <c r="A450" s="1"/>
  <c r="G435"/>
  <c r="F435" s="1"/>
  <c r="I435" s="1"/>
  <c r="A436" s="1"/>
  <c r="G419"/>
  <c r="F419" s="1"/>
  <c r="I419" s="1"/>
  <c r="A420" s="1"/>
  <c r="G404"/>
  <c r="F404" s="1"/>
  <c r="I404" s="1"/>
  <c r="A405" s="1"/>
  <c r="I389"/>
  <c r="A390" s="1"/>
  <c r="G389"/>
  <c r="F389" s="1"/>
  <c r="J26"/>
  <c r="L25"/>
  <c r="F14"/>
  <c r="I14" s="1"/>
  <c r="A15" s="1"/>
  <c r="G15" s="1"/>
  <c r="M24"/>
  <c r="K25" s="1"/>
  <c r="H237" i="2"/>
  <c r="H226"/>
  <c r="H249"/>
  <c r="H256"/>
  <c r="H225"/>
  <c r="G23"/>
  <c r="F23" s="1"/>
  <c r="I23" s="1"/>
  <c r="H233"/>
  <c r="H252"/>
  <c r="H230"/>
  <c r="H236"/>
  <c r="F22"/>
  <c r="H232"/>
  <c r="H234"/>
  <c r="K24"/>
  <c r="L24" s="1"/>
  <c r="M23"/>
  <c r="A24" s="1"/>
  <c r="J25"/>
  <c r="H277" i="1"/>
  <c r="H254"/>
  <c r="H256"/>
  <c r="H220"/>
  <c r="H225"/>
  <c r="H232"/>
  <c r="H236"/>
  <c r="H279"/>
  <c r="H216"/>
  <c r="H233"/>
  <c r="H252"/>
  <c r="G450" l="1"/>
  <c r="F450" s="1"/>
  <c r="I450" s="1"/>
  <c r="A451" s="1"/>
  <c r="G436"/>
  <c r="I420"/>
  <c r="A421" s="1"/>
  <c r="G420"/>
  <c r="F420" s="1"/>
  <c r="G405"/>
  <c r="F405" s="1"/>
  <c r="I405" s="1"/>
  <c r="A406" s="1"/>
  <c r="G390"/>
  <c r="F390" s="1"/>
  <c r="I390" s="1"/>
  <c r="A391" s="1"/>
  <c r="J27"/>
  <c r="F15"/>
  <c r="I15" s="1"/>
  <c r="A16" s="1"/>
  <c r="M25"/>
  <c r="K26" s="1"/>
  <c r="L26" s="1"/>
  <c r="K25" i="2"/>
  <c r="L25" s="1"/>
  <c r="H247"/>
  <c r="H263"/>
  <c r="H251"/>
  <c r="H248"/>
  <c r="H241"/>
  <c r="H239"/>
  <c r="G24"/>
  <c r="H250"/>
  <c r="H240"/>
  <c r="I22"/>
  <c r="M24"/>
  <c r="A25" s="1"/>
  <c r="H246"/>
  <c r="H266"/>
  <c r="H270"/>
  <c r="J26"/>
  <c r="H246" i="1"/>
  <c r="H250"/>
  <c r="H293"/>
  <c r="H268"/>
  <c r="H247"/>
  <c r="H266"/>
  <c r="H234"/>
  <c r="H230"/>
  <c r="H270"/>
  <c r="H291"/>
  <c r="H239"/>
  <c r="G451" l="1"/>
  <c r="F436"/>
  <c r="G438"/>
  <c r="G421"/>
  <c r="G406"/>
  <c r="G391"/>
  <c r="J28"/>
  <c r="G16"/>
  <c r="F16" s="1"/>
  <c r="M26"/>
  <c r="K27" s="1"/>
  <c r="L27" s="1"/>
  <c r="M25" i="2"/>
  <c r="A26" s="1"/>
  <c r="G26" s="1"/>
  <c r="F26" s="1"/>
  <c r="I26" s="1"/>
  <c r="K26"/>
  <c r="L26" s="1"/>
  <c r="H254"/>
  <c r="H261"/>
  <c r="H284"/>
  <c r="H280"/>
  <c r="H255"/>
  <c r="H253"/>
  <c r="H277"/>
  <c r="G25"/>
  <c r="F25" s="1"/>
  <c r="I25" s="1"/>
  <c r="H265"/>
  <c r="F24"/>
  <c r="H260"/>
  <c r="H264"/>
  <c r="H262"/>
  <c r="J27"/>
  <c r="H282" i="1"/>
  <c r="H241"/>
  <c r="H280"/>
  <c r="H248"/>
  <c r="H260"/>
  <c r="H261"/>
  <c r="H284"/>
  <c r="H305"/>
  <c r="H264"/>
  <c r="H253"/>
  <c r="H307"/>
  <c r="G453" l="1"/>
  <c r="F438"/>
  <c r="I436"/>
  <c r="F421"/>
  <c r="G423"/>
  <c r="F406"/>
  <c r="G408"/>
  <c r="F391"/>
  <c r="G393"/>
  <c r="G18"/>
  <c r="M26" i="2"/>
  <c r="A27" s="1"/>
  <c r="G27" s="1"/>
  <c r="F27" s="1"/>
  <c r="J29" i="1"/>
  <c r="L28"/>
  <c r="M27"/>
  <c r="K28" s="1"/>
  <c r="K27" i="2"/>
  <c r="L27" s="1"/>
  <c r="H279"/>
  <c r="H268"/>
  <c r="H278"/>
  <c r="H269"/>
  <c r="H276"/>
  <c r="H275"/>
  <c r="I24"/>
  <c r="H267"/>
  <c r="H298"/>
  <c r="H271"/>
  <c r="H291"/>
  <c r="H294"/>
  <c r="J28"/>
  <c r="H296" i="1"/>
  <c r="H267"/>
  <c r="H321"/>
  <c r="H294"/>
  <c r="H275"/>
  <c r="H298"/>
  <c r="H255"/>
  <c r="H316"/>
  <c r="F18"/>
  <c r="I16"/>
  <c r="A20" s="1"/>
  <c r="G20" s="1"/>
  <c r="H262"/>
  <c r="H278"/>
  <c r="H271"/>
  <c r="F453" l="1"/>
  <c r="F457" s="1"/>
  <c r="I451"/>
  <c r="H438"/>
  <c r="I438"/>
  <c r="F423"/>
  <c r="I421"/>
  <c r="F408"/>
  <c r="I406"/>
  <c r="F393"/>
  <c r="I391"/>
  <c r="M27" i="2"/>
  <c r="A28" s="1"/>
  <c r="G28" s="1"/>
  <c r="K28"/>
  <c r="L28" s="1"/>
  <c r="J30" i="1"/>
  <c r="M28"/>
  <c r="K29" s="1"/>
  <c r="L29" s="1"/>
  <c r="H293" i="2"/>
  <c r="H308"/>
  <c r="H281"/>
  <c r="H290"/>
  <c r="H312"/>
  <c r="H286"/>
  <c r="H282"/>
  <c r="H285"/>
  <c r="H292"/>
  <c r="H305"/>
  <c r="H283"/>
  <c r="I27"/>
  <c r="J29"/>
  <c r="H269" i="1"/>
  <c r="H285"/>
  <c r="H286"/>
  <c r="F20"/>
  <c r="H335"/>
  <c r="H330"/>
  <c r="H310"/>
  <c r="H18"/>
  <c r="I18"/>
  <c r="H281"/>
  <c r="H312"/>
  <c r="H276"/>
  <c r="H308"/>
  <c r="H292"/>
  <c r="M28" i="2" l="1"/>
  <c r="A29" s="1"/>
  <c r="G29" s="1"/>
  <c r="F29" s="1"/>
  <c r="I29" s="1"/>
  <c r="K29"/>
  <c r="L29" s="1"/>
  <c r="H453" i="1"/>
  <c r="I453"/>
  <c r="H423"/>
  <c r="I423"/>
  <c r="H408"/>
  <c r="I408"/>
  <c r="H393"/>
  <c r="I393"/>
  <c r="J31"/>
  <c r="M29"/>
  <c r="K30" s="1"/>
  <c r="L30" s="1"/>
  <c r="H297" i="2"/>
  <c r="H301"/>
  <c r="H307"/>
  <c r="F28"/>
  <c r="I28" s="1"/>
  <c r="H326"/>
  <c r="H306"/>
  <c r="H300"/>
  <c r="H322"/>
  <c r="H316"/>
  <c r="H296"/>
  <c r="H295"/>
  <c r="H299"/>
  <c r="J30"/>
  <c r="H344" i="1"/>
  <c r="H283"/>
  <c r="H324"/>
  <c r="H290"/>
  <c r="H322"/>
  <c r="H300"/>
  <c r="H299"/>
  <c r="H346"/>
  <c r="H306"/>
  <c r="H295"/>
  <c r="H326"/>
  <c r="K30" i="2" l="1"/>
  <c r="L30" s="1"/>
  <c r="M29"/>
  <c r="A30" s="1"/>
  <c r="G30" s="1"/>
  <c r="F30" s="1"/>
  <c r="I30" s="1"/>
  <c r="J35" i="1"/>
  <c r="M30"/>
  <c r="K31" s="1"/>
  <c r="K33" s="1"/>
  <c r="H315" i="2"/>
  <c r="H313"/>
  <c r="H336"/>
  <c r="H311"/>
  <c r="H330"/>
  <c r="H340"/>
  <c r="H310"/>
  <c r="H320"/>
  <c r="H321"/>
  <c r="H309"/>
  <c r="H314"/>
  <c r="J31"/>
  <c r="H340" i="1"/>
  <c r="H313"/>
  <c r="H301"/>
  <c r="H336"/>
  <c r="H297"/>
  <c r="H358"/>
  <c r="H360"/>
  <c r="H320"/>
  <c r="H314"/>
  <c r="H338"/>
  <c r="H309"/>
  <c r="I20"/>
  <c r="A21" s="1"/>
  <c r="G21" s="1"/>
  <c r="M30" i="2" l="1"/>
  <c r="A31" s="1"/>
  <c r="G31" s="1"/>
  <c r="K31"/>
  <c r="K33" s="1"/>
  <c r="L31" i="1"/>
  <c r="L33" s="1"/>
  <c r="J36"/>
  <c r="J37" s="1"/>
  <c r="J38" s="1"/>
  <c r="J39" s="1"/>
  <c r="J40" s="1"/>
  <c r="J41" s="1"/>
  <c r="J42" s="1"/>
  <c r="J43" s="1"/>
  <c r="J44" s="1"/>
  <c r="J45" s="1"/>
  <c r="J46" s="1"/>
  <c r="J50" s="1"/>
  <c r="J33"/>
  <c r="M31"/>
  <c r="M33" s="1"/>
  <c r="H335" i="2"/>
  <c r="H327"/>
  <c r="H331"/>
  <c r="H329"/>
  <c r="H344"/>
  <c r="H323"/>
  <c r="H354"/>
  <c r="H350"/>
  <c r="H328"/>
  <c r="H324"/>
  <c r="H325"/>
  <c r="J35"/>
  <c r="J33"/>
  <c r="H311" i="1"/>
  <c r="H354"/>
  <c r="H331"/>
  <c r="H327"/>
  <c r="H323"/>
  <c r="F21"/>
  <c r="H372"/>
  <c r="H315"/>
  <c r="H328"/>
  <c r="H352"/>
  <c r="H374"/>
  <c r="H350"/>
  <c r="M31" i="2" l="1"/>
  <c r="M33" s="1"/>
  <c r="K35" s="1"/>
  <c r="L35" s="1"/>
  <c r="L31"/>
  <c r="L33" s="1"/>
  <c r="J51" i="1"/>
  <c r="K35"/>
  <c r="L35" s="1"/>
  <c r="M35"/>
  <c r="F31" i="2"/>
  <c r="G33"/>
  <c r="H361"/>
  <c r="H346"/>
  <c r="H342"/>
  <c r="H358"/>
  <c r="H341"/>
  <c r="H345"/>
  <c r="H338"/>
  <c r="H337"/>
  <c r="H343"/>
  <c r="H339"/>
  <c r="H368"/>
  <c r="J36"/>
  <c r="H361" i="1"/>
  <c r="H368"/>
  <c r="H325"/>
  <c r="H329"/>
  <c r="H341"/>
  <c r="H342"/>
  <c r="H337"/>
  <c r="H366"/>
  <c r="H345"/>
  <c r="A35" i="2" l="1"/>
  <c r="G35" s="1"/>
  <c r="J52" i="1"/>
  <c r="K36"/>
  <c r="L36" s="1"/>
  <c r="M36"/>
  <c r="F33" i="2"/>
  <c r="I31"/>
  <c r="H351"/>
  <c r="H372"/>
  <c r="H375"/>
  <c r="H357"/>
  <c r="H355"/>
  <c r="H353"/>
  <c r="H359"/>
  <c r="H360"/>
  <c r="H352"/>
  <c r="H356"/>
  <c r="M35"/>
  <c r="A36" s="1"/>
  <c r="J37"/>
  <c r="H356" i="1"/>
  <c r="H343"/>
  <c r="H351"/>
  <c r="H355"/>
  <c r="H375"/>
  <c r="I21"/>
  <c r="A22" s="1"/>
  <c r="G22" s="1"/>
  <c r="H359"/>
  <c r="H339"/>
  <c r="J53" l="1"/>
  <c r="M37"/>
  <c r="K37"/>
  <c r="L37" s="1"/>
  <c r="H370" i="2"/>
  <c r="H367"/>
  <c r="F35"/>
  <c r="H373"/>
  <c r="G36"/>
  <c r="F36" s="1"/>
  <c r="I36" s="1"/>
  <c r="H33"/>
  <c r="I33"/>
  <c r="H374"/>
  <c r="H371"/>
  <c r="H366"/>
  <c r="H369"/>
  <c r="H365"/>
  <c r="K36"/>
  <c r="L36" s="1"/>
  <c r="M36"/>
  <c r="A37" s="1"/>
  <c r="J38"/>
  <c r="H370" i="1"/>
  <c r="H353"/>
  <c r="H369"/>
  <c r="H357"/>
  <c r="F22"/>
  <c r="H373"/>
  <c r="H365"/>
  <c r="K38" l="1"/>
  <c r="L38" s="1"/>
  <c r="M38"/>
  <c r="J54"/>
  <c r="G37" i="2"/>
  <c r="F37" s="1"/>
  <c r="K38"/>
  <c r="L38" s="1"/>
  <c r="I35"/>
  <c r="H376"/>
  <c r="K37"/>
  <c r="L37" s="1"/>
  <c r="M37"/>
  <c r="A38" s="1"/>
  <c r="J39"/>
  <c r="H367" i="1"/>
  <c r="H376"/>
  <c r="H371"/>
  <c r="K39" l="1"/>
  <c r="L39" s="1"/>
  <c r="M39"/>
  <c r="J55"/>
  <c r="G38" i="2"/>
  <c r="F38" s="1"/>
  <c r="I38" s="1"/>
  <c r="K39"/>
  <c r="L39" s="1"/>
  <c r="I37"/>
  <c r="M38"/>
  <c r="A39" s="1"/>
  <c r="J40"/>
  <c r="I22" i="1"/>
  <c r="A23" s="1"/>
  <c r="G23" s="1"/>
  <c r="M40" l="1"/>
  <c r="K40"/>
  <c r="L40" s="1"/>
  <c r="J56"/>
  <c r="J57" s="1"/>
  <c r="G39" i="2"/>
  <c r="F39" s="1"/>
  <c r="M39"/>
  <c r="A40" s="1"/>
  <c r="K40"/>
  <c r="L40" s="1"/>
  <c r="J41"/>
  <c r="F23" i="1"/>
  <c r="K41" l="1"/>
  <c r="L41" s="1"/>
  <c r="M41"/>
  <c r="J58"/>
  <c r="G40" i="2"/>
  <c r="I39"/>
  <c r="K41"/>
  <c r="L41" s="1"/>
  <c r="M40"/>
  <c r="A41" s="1"/>
  <c r="J42"/>
  <c r="M42" i="1" l="1"/>
  <c r="K42"/>
  <c r="L42" s="1"/>
  <c r="J59"/>
  <c r="F40" i="2"/>
  <c r="I40" s="1"/>
  <c r="G41"/>
  <c r="F41" s="1"/>
  <c r="I41" s="1"/>
  <c r="K42"/>
  <c r="L42" s="1"/>
  <c r="M41"/>
  <c r="A42" s="1"/>
  <c r="J43"/>
  <c r="I23" i="1"/>
  <c r="A24" s="1"/>
  <c r="G24" s="1"/>
  <c r="K43" l="1"/>
  <c r="L43" s="1"/>
  <c r="M43"/>
  <c r="J60"/>
  <c r="J61" s="1"/>
  <c r="J65" s="1"/>
  <c r="G42" i="2"/>
  <c r="F42" s="1"/>
  <c r="I42" s="1"/>
  <c r="M42"/>
  <c r="A43" s="1"/>
  <c r="K43"/>
  <c r="L43" s="1"/>
  <c r="J44"/>
  <c r="F24" i="1"/>
  <c r="K44" l="1"/>
  <c r="L44" s="1"/>
  <c r="M44"/>
  <c r="J66"/>
  <c r="G43" i="2"/>
  <c r="F43" s="1"/>
  <c r="I43" s="1"/>
  <c r="M43"/>
  <c r="A44" s="1"/>
  <c r="K44"/>
  <c r="L44" s="1"/>
  <c r="J45"/>
  <c r="M45" i="1" l="1"/>
  <c r="K45"/>
  <c r="L45" s="1"/>
  <c r="J67"/>
  <c r="J68" s="1"/>
  <c r="J69" s="1"/>
  <c r="J70" s="1"/>
  <c r="J71" s="1"/>
  <c r="J72" s="1"/>
  <c r="J73" s="1"/>
  <c r="J74" s="1"/>
  <c r="J75" s="1"/>
  <c r="J76" s="1"/>
  <c r="J80" s="1"/>
  <c r="G44" i="2"/>
  <c r="F44" s="1"/>
  <c r="I44" s="1"/>
  <c r="M44"/>
  <c r="A45" s="1"/>
  <c r="K45"/>
  <c r="L45" s="1"/>
  <c r="J46"/>
  <c r="I24" i="1"/>
  <c r="A25" s="1"/>
  <c r="G25" s="1"/>
  <c r="K46" l="1"/>
  <c r="L46" s="1"/>
  <c r="L48" s="1"/>
  <c r="M46"/>
  <c r="M48" s="1"/>
  <c r="J81"/>
  <c r="J48"/>
  <c r="G45" i="2"/>
  <c r="F45" s="1"/>
  <c r="I45" s="1"/>
  <c r="M45"/>
  <c r="A46" s="1"/>
  <c r="K46"/>
  <c r="K48" s="1"/>
  <c r="J50"/>
  <c r="J48"/>
  <c r="K50" i="1" l="1"/>
  <c r="L50" s="1"/>
  <c r="M50"/>
  <c r="J82"/>
  <c r="J83" s="1"/>
  <c r="J84" s="1"/>
  <c r="J85" s="1"/>
  <c r="J86" s="1"/>
  <c r="J87" s="1"/>
  <c r="J88" s="1"/>
  <c r="J89" s="1"/>
  <c r="J90" s="1"/>
  <c r="J91" s="1"/>
  <c r="J95" s="1"/>
  <c r="K48"/>
  <c r="F25"/>
  <c r="I25" s="1"/>
  <c r="A26" s="1"/>
  <c r="G26" s="1"/>
  <c r="G46" i="2"/>
  <c r="L46"/>
  <c r="L48" s="1"/>
  <c r="M46"/>
  <c r="A50" s="1"/>
  <c r="J51"/>
  <c r="K51" i="1" l="1"/>
  <c r="L51" s="1"/>
  <c r="M51"/>
  <c r="J96"/>
  <c r="F26"/>
  <c r="I26" s="1"/>
  <c r="A27" s="1"/>
  <c r="G27" s="1"/>
  <c r="F46" i="2"/>
  <c r="G48"/>
  <c r="G50"/>
  <c r="M48"/>
  <c r="K50" s="1"/>
  <c r="L50" s="1"/>
  <c r="J52"/>
  <c r="M52" i="1" l="1"/>
  <c r="K52"/>
  <c r="L52" s="1"/>
  <c r="J97"/>
  <c r="J98" s="1"/>
  <c r="J99" s="1"/>
  <c r="J100" s="1"/>
  <c r="J101" s="1"/>
  <c r="J102" s="1"/>
  <c r="J103" s="1"/>
  <c r="J104" s="1"/>
  <c r="J105" s="1"/>
  <c r="J106" s="1"/>
  <c r="J110" s="1"/>
  <c r="F27"/>
  <c r="I27" s="1"/>
  <c r="A28" s="1"/>
  <c r="G28" s="1"/>
  <c r="F48" i="2"/>
  <c r="I46"/>
  <c r="F50"/>
  <c r="M50"/>
  <c r="A51" s="1"/>
  <c r="J53"/>
  <c r="K53" i="1" l="1"/>
  <c r="L53" s="1"/>
  <c r="M53"/>
  <c r="J111"/>
  <c r="F28"/>
  <c r="I28" s="1"/>
  <c r="A29" s="1"/>
  <c r="G29" s="1"/>
  <c r="H48" i="2"/>
  <c r="I48"/>
  <c r="I50"/>
  <c r="G51"/>
  <c r="K51"/>
  <c r="L51" s="1"/>
  <c r="M51"/>
  <c r="A52" s="1"/>
  <c r="J54"/>
  <c r="J112" i="1" l="1"/>
  <c r="J113" s="1"/>
  <c r="J114" s="1"/>
  <c r="J115" s="1"/>
  <c r="J116" s="1"/>
  <c r="J117" s="1"/>
  <c r="J118" s="1"/>
  <c r="J119" s="1"/>
  <c r="J120" s="1"/>
  <c r="J121" s="1"/>
  <c r="J125" s="1"/>
  <c r="M54"/>
  <c r="K54"/>
  <c r="L54" s="1"/>
  <c r="F29"/>
  <c r="I29" s="1"/>
  <c r="A30" s="1"/>
  <c r="G30" s="1"/>
  <c r="G52" i="2"/>
  <c r="F52" s="1"/>
  <c r="I52" s="1"/>
  <c r="F51"/>
  <c r="M52"/>
  <c r="A53" s="1"/>
  <c r="K53"/>
  <c r="L53" s="1"/>
  <c r="K52"/>
  <c r="L52" s="1"/>
  <c r="J55"/>
  <c r="J126" i="1" l="1"/>
  <c r="M55"/>
  <c r="K55"/>
  <c r="L55" s="1"/>
  <c r="F30"/>
  <c r="I30" s="1"/>
  <c r="A31" s="1"/>
  <c r="I51" i="2"/>
  <c r="G53"/>
  <c r="F53" s="1"/>
  <c r="I53" s="1"/>
  <c r="M53"/>
  <c r="A54" s="1"/>
  <c r="K54"/>
  <c r="L54" s="1"/>
  <c r="J56"/>
  <c r="J127" i="1" l="1"/>
  <c r="J128" s="1"/>
  <c r="J129" s="1"/>
  <c r="J130" s="1"/>
  <c r="J131" s="1"/>
  <c r="J132" s="1"/>
  <c r="J133" s="1"/>
  <c r="J134" s="1"/>
  <c r="J135" s="1"/>
  <c r="J136" s="1"/>
  <c r="J140" s="1"/>
  <c r="M56"/>
  <c r="K56"/>
  <c r="L56" s="1"/>
  <c r="G31"/>
  <c r="G33" s="1"/>
  <c r="G54" i="2"/>
  <c r="M54"/>
  <c r="A55" s="1"/>
  <c r="K55"/>
  <c r="L55" s="1"/>
  <c r="J57"/>
  <c r="J141" i="1" l="1"/>
  <c r="K57"/>
  <c r="L57" s="1"/>
  <c r="M57"/>
  <c r="F31"/>
  <c r="I31" s="1"/>
  <c r="A35" s="1"/>
  <c r="G35" s="1"/>
  <c r="F54" i="2"/>
  <c r="G55"/>
  <c r="F55" s="1"/>
  <c r="I55" s="1"/>
  <c r="M55"/>
  <c r="A56" s="1"/>
  <c r="K56"/>
  <c r="L56" s="1"/>
  <c r="J58"/>
  <c r="J142" i="1" l="1"/>
  <c r="J143" s="1"/>
  <c r="J144" s="1"/>
  <c r="J145" s="1"/>
  <c r="J146" s="1"/>
  <c r="J147" s="1"/>
  <c r="J148" s="1"/>
  <c r="J149" s="1"/>
  <c r="J150" s="1"/>
  <c r="J151" s="1"/>
  <c r="J155" s="1"/>
  <c r="M58"/>
  <c r="K58"/>
  <c r="L58" s="1"/>
  <c r="F33"/>
  <c r="H33" s="1"/>
  <c r="I54" i="2"/>
  <c r="G56"/>
  <c r="F56" s="1"/>
  <c r="I56" s="1"/>
  <c r="M56"/>
  <c r="A57" s="1"/>
  <c r="K57"/>
  <c r="L57" s="1"/>
  <c r="J59"/>
  <c r="F35" i="1"/>
  <c r="M59" l="1"/>
  <c r="K59"/>
  <c r="L59" s="1"/>
  <c r="J156"/>
  <c r="I33"/>
  <c r="G57" i="2"/>
  <c r="F57" s="1"/>
  <c r="M57"/>
  <c r="A58" s="1"/>
  <c r="K58"/>
  <c r="L58" s="1"/>
  <c r="J60"/>
  <c r="M60" i="1" l="1"/>
  <c r="K60"/>
  <c r="L60" s="1"/>
  <c r="J157"/>
  <c r="G58" i="2"/>
  <c r="F58" s="1"/>
  <c r="I58" s="1"/>
  <c r="I57"/>
  <c r="M58"/>
  <c r="A59" s="1"/>
  <c r="K59"/>
  <c r="L59" s="1"/>
  <c r="J61"/>
  <c r="I35" i="1"/>
  <c r="A36" s="1"/>
  <c r="G36" s="1"/>
  <c r="K61" l="1"/>
  <c r="L61" s="1"/>
  <c r="L63" s="1"/>
  <c r="M61"/>
  <c r="M63" s="1"/>
  <c r="J158"/>
  <c r="J63"/>
  <c r="G59" i="2"/>
  <c r="F59" s="1"/>
  <c r="I59" s="1"/>
  <c r="M59"/>
  <c r="A60" s="1"/>
  <c r="K60"/>
  <c r="L60" s="1"/>
  <c r="J65"/>
  <c r="J63"/>
  <c r="F36" i="1"/>
  <c r="K65" l="1"/>
  <c r="L65" s="1"/>
  <c r="M65"/>
  <c r="J159"/>
  <c r="K63"/>
  <c r="G60" i="2"/>
  <c r="F60" s="1"/>
  <c r="I60" s="1"/>
  <c r="M60"/>
  <c r="A61" s="1"/>
  <c r="K61"/>
  <c r="K63" s="1"/>
  <c r="J66"/>
  <c r="K66" i="1" l="1"/>
  <c r="L66" s="1"/>
  <c r="M66"/>
  <c r="J160"/>
  <c r="G61" i="2"/>
  <c r="L61"/>
  <c r="L63" s="1"/>
  <c r="M61"/>
  <c r="A65" s="1"/>
  <c r="J67"/>
  <c r="I36" i="1"/>
  <c r="A37" s="1"/>
  <c r="G37" s="1"/>
  <c r="J161" l="1"/>
  <c r="J162" s="1"/>
  <c r="K67"/>
  <c r="L67" s="1"/>
  <c r="M67"/>
  <c r="F61" i="2"/>
  <c r="G63"/>
  <c r="G65"/>
  <c r="M63"/>
  <c r="K65" s="1"/>
  <c r="L65" s="1"/>
  <c r="J68"/>
  <c r="F37" i="1"/>
  <c r="J163" l="1"/>
  <c r="M68"/>
  <c r="K68"/>
  <c r="L68" s="1"/>
  <c r="F63" i="2"/>
  <c r="I61"/>
  <c r="F65"/>
  <c r="M65"/>
  <c r="M66" s="1"/>
  <c r="J69"/>
  <c r="J164" i="1" l="1"/>
  <c r="M69"/>
  <c r="K69"/>
  <c r="L69" s="1"/>
  <c r="H63" i="2"/>
  <c r="I63"/>
  <c r="I65"/>
  <c r="A66"/>
  <c r="K66"/>
  <c r="L66" s="1"/>
  <c r="A67"/>
  <c r="K68"/>
  <c r="L68" s="1"/>
  <c r="M67"/>
  <c r="K67"/>
  <c r="L67" s="1"/>
  <c r="J70"/>
  <c r="I37" i="1"/>
  <c r="A38" s="1"/>
  <c r="G38" s="1"/>
  <c r="J165" l="1"/>
  <c r="J166" s="1"/>
  <c r="J170" s="1"/>
  <c r="J171" s="1"/>
  <c r="M70"/>
  <c r="K70"/>
  <c r="L70" s="1"/>
  <c r="G66" i="2"/>
  <c r="G67"/>
  <c r="F67" s="1"/>
  <c r="I67" s="1"/>
  <c r="A68"/>
  <c r="K69"/>
  <c r="L69" s="1"/>
  <c r="M68"/>
  <c r="J71"/>
  <c r="F38" i="1"/>
  <c r="J172" l="1"/>
  <c r="J173" s="1"/>
  <c r="J174" s="1"/>
  <c r="J175" s="1"/>
  <c r="J176" s="1"/>
  <c r="J177" s="1"/>
  <c r="J178" s="1"/>
  <c r="J179" s="1"/>
  <c r="J180" s="1"/>
  <c r="J181" s="1"/>
  <c r="J185" s="1"/>
  <c r="M71"/>
  <c r="K71"/>
  <c r="L71" s="1"/>
  <c r="F66" i="2"/>
  <c r="I68"/>
  <c r="G68"/>
  <c r="F68" s="1"/>
  <c r="A69"/>
  <c r="M69"/>
  <c r="K70"/>
  <c r="L70" s="1"/>
  <c r="J72"/>
  <c r="J186" i="1" l="1"/>
  <c r="M72"/>
  <c r="K72"/>
  <c r="L72" s="1"/>
  <c r="I66" i="2"/>
  <c r="G69"/>
  <c r="A70"/>
  <c r="K71"/>
  <c r="L71" s="1"/>
  <c r="M70"/>
  <c r="J73"/>
  <c r="I38" i="1"/>
  <c r="A39" s="1"/>
  <c r="G39" s="1"/>
  <c r="J187" l="1"/>
  <c r="J188" s="1"/>
  <c r="J189" s="1"/>
  <c r="J190" s="1"/>
  <c r="J191" s="1"/>
  <c r="J192" s="1"/>
  <c r="J193" s="1"/>
  <c r="J194" s="1"/>
  <c r="J195" s="1"/>
  <c r="J196" s="1"/>
  <c r="J200" s="1"/>
  <c r="M73"/>
  <c r="K73"/>
  <c r="L73" s="1"/>
  <c r="F69" i="2"/>
  <c r="G70"/>
  <c r="F70" s="1"/>
  <c r="I70" s="1"/>
  <c r="A71"/>
  <c r="K72"/>
  <c r="L72" s="1"/>
  <c r="M71"/>
  <c r="J74"/>
  <c r="F39" i="1"/>
  <c r="J201" l="1"/>
  <c r="M74"/>
  <c r="K74"/>
  <c r="L74" s="1"/>
  <c r="I69" i="2"/>
  <c r="G71"/>
  <c r="A72"/>
  <c r="K73"/>
  <c r="L73" s="1"/>
  <c r="M72"/>
  <c r="J75"/>
  <c r="J202" i="1" l="1"/>
  <c r="J203" s="1"/>
  <c r="J204" s="1"/>
  <c r="J205" s="1"/>
  <c r="J206" s="1"/>
  <c r="J207" s="1"/>
  <c r="J208" s="1"/>
  <c r="J209" s="1"/>
  <c r="J210" s="1"/>
  <c r="J211" s="1"/>
  <c r="J215" s="1"/>
  <c r="M75"/>
  <c r="K75"/>
  <c r="L75" s="1"/>
  <c r="F71" i="2"/>
  <c r="G72"/>
  <c r="F72" s="1"/>
  <c r="I72" s="1"/>
  <c r="A73"/>
  <c r="K74"/>
  <c r="L74" s="1"/>
  <c r="M73"/>
  <c r="J76"/>
  <c r="I39" i="1"/>
  <c r="A40" s="1"/>
  <c r="G40" s="1"/>
  <c r="J216" l="1"/>
  <c r="K76"/>
  <c r="L76" s="1"/>
  <c r="L78" s="1"/>
  <c r="M76"/>
  <c r="M78" s="1"/>
  <c r="J78"/>
  <c r="I71" i="2"/>
  <c r="G73"/>
  <c r="A74"/>
  <c r="K75"/>
  <c r="L75" s="1"/>
  <c r="M74"/>
  <c r="J80"/>
  <c r="J78"/>
  <c r="K80" i="1" l="1"/>
  <c r="L80" s="1"/>
  <c r="M80"/>
  <c r="J217"/>
  <c r="J218" s="1"/>
  <c r="J219" s="1"/>
  <c r="J220" s="1"/>
  <c r="J221" s="1"/>
  <c r="J222" s="1"/>
  <c r="J223" s="1"/>
  <c r="J224" s="1"/>
  <c r="J225" s="1"/>
  <c r="J226" s="1"/>
  <c r="J230" s="1"/>
  <c r="K78"/>
  <c r="F40"/>
  <c r="I40" s="1"/>
  <c r="A41" s="1"/>
  <c r="G41" s="1"/>
  <c r="F73" i="2"/>
  <c r="G74"/>
  <c r="F74" s="1"/>
  <c r="I74" s="1"/>
  <c r="A75"/>
  <c r="K76"/>
  <c r="M75"/>
  <c r="J81"/>
  <c r="J231" i="1" l="1"/>
  <c r="J232" s="1"/>
  <c r="K81"/>
  <c r="L81" s="1"/>
  <c r="M81"/>
  <c r="F41"/>
  <c r="I41" s="1"/>
  <c r="A42" s="1"/>
  <c r="G42" s="1"/>
  <c r="I73" i="2"/>
  <c r="G75"/>
  <c r="F75" s="1"/>
  <c r="I75" s="1"/>
  <c r="M76"/>
  <c r="A76"/>
  <c r="K78"/>
  <c r="L76"/>
  <c r="L78" s="1"/>
  <c r="J82"/>
  <c r="J233" i="1" l="1"/>
  <c r="M82"/>
  <c r="K82"/>
  <c r="L82" s="1"/>
  <c r="F42"/>
  <c r="I42" s="1"/>
  <c r="A43" s="1"/>
  <c r="G43" s="1"/>
  <c r="G76" i="2"/>
  <c r="M78"/>
  <c r="A80"/>
  <c r="J83"/>
  <c r="M83" i="1" l="1"/>
  <c r="K83"/>
  <c r="L83" s="1"/>
  <c r="J234"/>
  <c r="F43"/>
  <c r="I43" s="1"/>
  <c r="A44" s="1"/>
  <c r="G44" s="1"/>
  <c r="F76" i="2"/>
  <c r="G78"/>
  <c r="G80"/>
  <c r="K80"/>
  <c r="L80" s="1"/>
  <c r="M80"/>
  <c r="J84"/>
  <c r="K84" i="1" l="1"/>
  <c r="L84" s="1"/>
  <c r="M84"/>
  <c r="J235"/>
  <c r="J236" s="1"/>
  <c r="F44"/>
  <c r="I44" s="1"/>
  <c r="A45" s="1"/>
  <c r="G45" s="1"/>
  <c r="F78" i="2"/>
  <c r="I76"/>
  <c r="F80"/>
  <c r="A81"/>
  <c r="M81"/>
  <c r="K81"/>
  <c r="L81" s="1"/>
  <c r="J85"/>
  <c r="K85" i="1" l="1"/>
  <c r="L85" s="1"/>
  <c r="M85"/>
  <c r="J237"/>
  <c r="F45"/>
  <c r="I45" s="1"/>
  <c r="A46" s="1"/>
  <c r="H78" i="2"/>
  <c r="I78"/>
  <c r="I80"/>
  <c r="G81"/>
  <c r="A82"/>
  <c r="K82"/>
  <c r="L82" s="1"/>
  <c r="K83"/>
  <c r="L83" s="1"/>
  <c r="M82"/>
  <c r="J86"/>
  <c r="M86" i="1" l="1"/>
  <c r="K86"/>
  <c r="L86" s="1"/>
  <c r="J238"/>
  <c r="G46"/>
  <c r="G48" s="1"/>
  <c r="F81" i="2"/>
  <c r="G82"/>
  <c r="F82" s="1"/>
  <c r="I82" s="1"/>
  <c r="A83"/>
  <c r="M83"/>
  <c r="K84"/>
  <c r="L84" s="1"/>
  <c r="J87"/>
  <c r="M87" i="1" l="1"/>
  <c r="K87"/>
  <c r="L87" s="1"/>
  <c r="J239"/>
  <c r="F46"/>
  <c r="I46" s="1"/>
  <c r="A50" s="1"/>
  <c r="G50" s="1"/>
  <c r="I81" i="2"/>
  <c r="G83"/>
  <c r="A84"/>
  <c r="K85"/>
  <c r="L85" s="1"/>
  <c r="M84"/>
  <c r="J88"/>
  <c r="M88" i="1" l="1"/>
  <c r="K88"/>
  <c r="L88" s="1"/>
  <c r="J240"/>
  <c r="F48"/>
  <c r="I48" s="1"/>
  <c r="F83" i="2"/>
  <c r="G84"/>
  <c r="F84" s="1"/>
  <c r="I84" s="1"/>
  <c r="A85"/>
  <c r="K86"/>
  <c r="L86" s="1"/>
  <c r="M85"/>
  <c r="J89"/>
  <c r="F50" i="1"/>
  <c r="M89" l="1"/>
  <c r="K89"/>
  <c r="L89" s="1"/>
  <c r="J241"/>
  <c r="J245" s="1"/>
  <c r="H48"/>
  <c r="I83" i="2"/>
  <c r="G85"/>
  <c r="A86"/>
  <c r="K87"/>
  <c r="L87" s="1"/>
  <c r="M86"/>
  <c r="J90"/>
  <c r="K90" i="1" l="1"/>
  <c r="L90" s="1"/>
  <c r="M90"/>
  <c r="J246"/>
  <c r="J247" s="1"/>
  <c r="J248" s="1"/>
  <c r="J249" s="1"/>
  <c r="J250" s="1"/>
  <c r="J251" s="1"/>
  <c r="J252" s="1"/>
  <c r="J253" s="1"/>
  <c r="J254" s="1"/>
  <c r="J255" s="1"/>
  <c r="J256" s="1"/>
  <c r="J260" s="1"/>
  <c r="F85" i="2"/>
  <c r="G86"/>
  <c r="F86" s="1"/>
  <c r="I86" s="1"/>
  <c r="A87"/>
  <c r="M87"/>
  <c r="K88"/>
  <c r="L88" s="1"/>
  <c r="J91"/>
  <c r="I50" i="1"/>
  <c r="A51" s="1"/>
  <c r="G51" s="1"/>
  <c r="K91" l="1"/>
  <c r="L91" s="1"/>
  <c r="L93" s="1"/>
  <c r="M91"/>
  <c r="M93" s="1"/>
  <c r="J261"/>
  <c r="J93"/>
  <c r="I85" i="2"/>
  <c r="G87"/>
  <c r="A88"/>
  <c r="M88"/>
  <c r="K89"/>
  <c r="L89" s="1"/>
  <c r="J95"/>
  <c r="J93"/>
  <c r="F51" i="1"/>
  <c r="K95" l="1"/>
  <c r="L95" s="1"/>
  <c r="M95"/>
  <c r="J262"/>
  <c r="J263" s="1"/>
  <c r="J264" s="1"/>
  <c r="J265" s="1"/>
  <c r="J266" s="1"/>
  <c r="J267" s="1"/>
  <c r="J268" s="1"/>
  <c r="J269" s="1"/>
  <c r="J270" s="1"/>
  <c r="J271" s="1"/>
  <c r="J275" s="1"/>
  <c r="K93"/>
  <c r="F87" i="2"/>
  <c r="G88"/>
  <c r="F88" s="1"/>
  <c r="I88" s="1"/>
  <c r="A89"/>
  <c r="K90"/>
  <c r="L90" s="1"/>
  <c r="M89"/>
  <c r="J96"/>
  <c r="K96" i="1" l="1"/>
  <c r="L96" s="1"/>
  <c r="M96"/>
  <c r="J276"/>
  <c r="I87" i="2"/>
  <c r="G89"/>
  <c r="F89" s="1"/>
  <c r="I89" s="1"/>
  <c r="A90"/>
  <c r="K91"/>
  <c r="M90"/>
  <c r="J97"/>
  <c r="I51" i="1"/>
  <c r="A52" s="1"/>
  <c r="G52" s="1"/>
  <c r="M97" l="1"/>
  <c r="K97"/>
  <c r="L97" s="1"/>
  <c r="J277"/>
  <c r="J278" s="1"/>
  <c r="J279" s="1"/>
  <c r="J280" s="1"/>
  <c r="J281" s="1"/>
  <c r="J282" s="1"/>
  <c r="J283" s="1"/>
  <c r="J284" s="1"/>
  <c r="J285" s="1"/>
  <c r="J286" s="1"/>
  <c r="J290" s="1"/>
  <c r="G90" i="2"/>
  <c r="F90" s="1"/>
  <c r="I90" s="1"/>
  <c r="K93"/>
  <c r="L91"/>
  <c r="L93" s="1"/>
  <c r="M91"/>
  <c r="A91"/>
  <c r="J98"/>
  <c r="F52" i="1"/>
  <c r="J291" l="1"/>
  <c r="J292" s="1"/>
  <c r="J293" s="1"/>
  <c r="J294" s="1"/>
  <c r="J295" s="1"/>
  <c r="J296" s="1"/>
  <c r="J297" s="1"/>
  <c r="J298" s="1"/>
  <c r="J299" s="1"/>
  <c r="J300" s="1"/>
  <c r="J301" s="1"/>
  <c r="J305" s="1"/>
  <c r="J306" s="1"/>
  <c r="M98"/>
  <c r="K98"/>
  <c r="L98" s="1"/>
  <c r="G91" i="2"/>
  <c r="M93"/>
  <c r="A95"/>
  <c r="J99"/>
  <c r="J307" i="1" l="1"/>
  <c r="J308" s="1"/>
  <c r="J309" s="1"/>
  <c r="J310" s="1"/>
  <c r="J311" s="1"/>
  <c r="J312" s="1"/>
  <c r="J313" s="1"/>
  <c r="J314" s="1"/>
  <c r="J315" s="1"/>
  <c r="J316" s="1"/>
  <c r="J320" s="1"/>
  <c r="M99"/>
  <c r="K99"/>
  <c r="L99" s="1"/>
  <c r="F91" i="2"/>
  <c r="G93"/>
  <c r="G95"/>
  <c r="M95"/>
  <c r="K95"/>
  <c r="L95" s="1"/>
  <c r="J100"/>
  <c r="I52" i="1"/>
  <c r="A53" s="1"/>
  <c r="G53" s="1"/>
  <c r="J321" l="1"/>
  <c r="M100"/>
  <c r="K100"/>
  <c r="L100" s="1"/>
  <c r="F93" i="2"/>
  <c r="I91"/>
  <c r="F95"/>
  <c r="A96"/>
  <c r="K96"/>
  <c r="L96" s="1"/>
  <c r="M96"/>
  <c r="J101"/>
  <c r="F53" i="1"/>
  <c r="J322" l="1"/>
  <c r="M101"/>
  <c r="K101"/>
  <c r="L101" s="1"/>
  <c r="H93" i="2"/>
  <c r="I93"/>
  <c r="I95"/>
  <c r="G96"/>
  <c r="A97"/>
  <c r="K98"/>
  <c r="L98" s="1"/>
  <c r="K97"/>
  <c r="L97" s="1"/>
  <c r="M97"/>
  <c r="J102"/>
  <c r="J323" i="1" l="1"/>
  <c r="K102"/>
  <c r="L102" s="1"/>
  <c r="M102"/>
  <c r="F96" i="2"/>
  <c r="G97"/>
  <c r="F97" s="1"/>
  <c r="I97" s="1"/>
  <c r="A98"/>
  <c r="K99"/>
  <c r="L99" s="1"/>
  <c r="M98"/>
  <c r="J103"/>
  <c r="I53" i="1"/>
  <c r="A54" s="1"/>
  <c r="G54" s="1"/>
  <c r="J324" l="1"/>
  <c r="M103"/>
  <c r="K103"/>
  <c r="L103" s="1"/>
  <c r="I96" i="2"/>
  <c r="G98"/>
  <c r="A99"/>
  <c r="M99"/>
  <c r="K100"/>
  <c r="L100" s="1"/>
  <c r="J104"/>
  <c r="F54" i="1"/>
  <c r="J325" l="1"/>
  <c r="K104"/>
  <c r="L104" s="1"/>
  <c r="M104"/>
  <c r="F98" i="2"/>
  <c r="G99"/>
  <c r="F99" s="1"/>
  <c r="I99" s="1"/>
  <c r="A100"/>
  <c r="K101"/>
  <c r="L101" s="1"/>
  <c r="M100"/>
  <c r="J105"/>
  <c r="J326" i="1" l="1"/>
  <c r="M105"/>
  <c r="K105"/>
  <c r="L105" s="1"/>
  <c r="G100" i="2"/>
  <c r="I98"/>
  <c r="A101"/>
  <c r="K102"/>
  <c r="L102" s="1"/>
  <c r="M101"/>
  <c r="J106"/>
  <c r="I54" i="1"/>
  <c r="A55" s="1"/>
  <c r="G55" s="1"/>
  <c r="J327" l="1"/>
  <c r="M106"/>
  <c r="M108" s="1"/>
  <c r="K106"/>
  <c r="L106" s="1"/>
  <c r="L108" s="1"/>
  <c r="J108"/>
  <c r="F100" i="2"/>
  <c r="G101"/>
  <c r="F101" s="1"/>
  <c r="I101" s="1"/>
  <c r="A102"/>
  <c r="M102"/>
  <c r="K103"/>
  <c r="L103" s="1"/>
  <c r="J110"/>
  <c r="J108"/>
  <c r="K110" i="1" l="1"/>
  <c r="L110" s="1"/>
  <c r="M110"/>
  <c r="J328"/>
  <c r="J329" s="1"/>
  <c r="K108"/>
  <c r="F55"/>
  <c r="I55" s="1"/>
  <c r="A56" s="1"/>
  <c r="G56" s="1"/>
  <c r="I100" i="2"/>
  <c r="G102"/>
  <c r="F102" s="1"/>
  <c r="I102" s="1"/>
  <c r="A103"/>
  <c r="K104"/>
  <c r="L104" s="1"/>
  <c r="M103"/>
  <c r="J111"/>
  <c r="K111" i="1" l="1"/>
  <c r="L111" s="1"/>
  <c r="M111"/>
  <c r="J330"/>
  <c r="F56"/>
  <c r="I56" s="1"/>
  <c r="A57" s="1"/>
  <c r="G57" s="1"/>
  <c r="G103" i="2"/>
  <c r="F103" s="1"/>
  <c r="A104"/>
  <c r="K105"/>
  <c r="L105" s="1"/>
  <c r="M104"/>
  <c r="J112"/>
  <c r="M112" i="1" l="1"/>
  <c r="K112"/>
  <c r="L112" s="1"/>
  <c r="J331"/>
  <c r="F57"/>
  <c r="I57" s="1"/>
  <c r="A58" s="1"/>
  <c r="G58" s="1"/>
  <c r="G104" i="2"/>
  <c r="F104" s="1"/>
  <c r="I104" s="1"/>
  <c r="I103"/>
  <c r="A105"/>
  <c r="M105"/>
  <c r="K106"/>
  <c r="J113"/>
  <c r="M113" i="1" l="1"/>
  <c r="K113"/>
  <c r="L113" s="1"/>
  <c r="J335"/>
  <c r="F58"/>
  <c r="I58" s="1"/>
  <c r="A59" s="1"/>
  <c r="G59" s="1"/>
  <c r="G105" i="2"/>
  <c r="F105" s="1"/>
  <c r="I105" s="1"/>
  <c r="K108"/>
  <c r="L106"/>
  <c r="L108" s="1"/>
  <c r="M106"/>
  <c r="A106"/>
  <c r="J114"/>
  <c r="M114" i="1" l="1"/>
  <c r="K114"/>
  <c r="L114" s="1"/>
  <c r="J336"/>
  <c r="F59"/>
  <c r="I59" s="1"/>
  <c r="A60" s="1"/>
  <c r="G60" s="1"/>
  <c r="G106" i="2"/>
  <c r="M108"/>
  <c r="A110"/>
  <c r="J115"/>
  <c r="M115" i="1" l="1"/>
  <c r="K115"/>
  <c r="L115" s="1"/>
  <c r="J337"/>
  <c r="J338" s="1"/>
  <c r="J339" s="1"/>
  <c r="J340" s="1"/>
  <c r="J341" s="1"/>
  <c r="J342" s="1"/>
  <c r="J343" s="1"/>
  <c r="J344" s="1"/>
  <c r="J345" s="1"/>
  <c r="J346" s="1"/>
  <c r="J350" s="1"/>
  <c r="F60"/>
  <c r="I60" s="1"/>
  <c r="A61" s="1"/>
  <c r="F106" i="2"/>
  <c r="G108"/>
  <c r="G110"/>
  <c r="K110"/>
  <c r="L110" s="1"/>
  <c r="M110"/>
  <c r="J116"/>
  <c r="M116" i="1" l="1"/>
  <c r="K116"/>
  <c r="L116" s="1"/>
  <c r="J351"/>
  <c r="G61"/>
  <c r="F61" s="1"/>
  <c r="F108" i="2"/>
  <c r="I106"/>
  <c r="F110"/>
  <c r="A111"/>
  <c r="M111"/>
  <c r="K111"/>
  <c r="L111" s="1"/>
  <c r="J117"/>
  <c r="K117" i="1" l="1"/>
  <c r="L117" s="1"/>
  <c r="M117"/>
  <c r="J352"/>
  <c r="J353" s="1"/>
  <c r="J354" s="1"/>
  <c r="J355" s="1"/>
  <c r="J356" s="1"/>
  <c r="J357" s="1"/>
  <c r="J358" s="1"/>
  <c r="J359" s="1"/>
  <c r="J360" s="1"/>
  <c r="J361" s="1"/>
  <c r="J365" s="1"/>
  <c r="G63"/>
  <c r="H108" i="2"/>
  <c r="I108"/>
  <c r="I110"/>
  <c r="G111"/>
  <c r="A112"/>
  <c r="K112"/>
  <c r="L112" s="1"/>
  <c r="K113"/>
  <c r="L113" s="1"/>
  <c r="M112"/>
  <c r="J118"/>
  <c r="F63" i="1"/>
  <c r="I61"/>
  <c r="A65" s="1"/>
  <c r="G65" s="1"/>
  <c r="K118" l="1"/>
  <c r="L118" s="1"/>
  <c r="M118"/>
  <c r="J366"/>
  <c r="J367" s="1"/>
  <c r="J368" s="1"/>
  <c r="J369" s="1"/>
  <c r="J370" s="1"/>
  <c r="J371" s="1"/>
  <c r="J372" s="1"/>
  <c r="J373" s="1"/>
  <c r="J374" s="1"/>
  <c r="J375" s="1"/>
  <c r="J376" s="1"/>
  <c r="J380" s="1"/>
  <c r="F111" i="2"/>
  <c r="G112"/>
  <c r="F112" s="1"/>
  <c r="I112" s="1"/>
  <c r="A113"/>
  <c r="K114"/>
  <c r="L114" s="1"/>
  <c r="M113"/>
  <c r="J119"/>
  <c r="H63" i="1"/>
  <c r="I63"/>
  <c r="F65"/>
  <c r="J381" l="1"/>
  <c r="M119"/>
  <c r="K119"/>
  <c r="L119" s="1"/>
  <c r="I111" i="2"/>
  <c r="G113"/>
  <c r="A114"/>
  <c r="K115"/>
  <c r="L115" s="1"/>
  <c r="M114"/>
  <c r="J120"/>
  <c r="J382" i="1" l="1"/>
  <c r="K120"/>
  <c r="L120" s="1"/>
  <c r="M120"/>
  <c r="F113" i="2"/>
  <c r="I114"/>
  <c r="G114"/>
  <c r="F114" s="1"/>
  <c r="A115"/>
  <c r="M115"/>
  <c r="K116"/>
  <c r="L116" s="1"/>
  <c r="J121"/>
  <c r="I65" i="1"/>
  <c r="A66" s="1"/>
  <c r="G66" s="1"/>
  <c r="J383" l="1"/>
  <c r="J384" s="1"/>
  <c r="M121"/>
  <c r="M123" s="1"/>
  <c r="K121"/>
  <c r="L121" s="1"/>
  <c r="L123" s="1"/>
  <c r="J123"/>
  <c r="I113" i="2"/>
  <c r="G115"/>
  <c r="A116"/>
  <c r="K117"/>
  <c r="L117" s="1"/>
  <c r="M116"/>
  <c r="J125"/>
  <c r="J123"/>
  <c r="F66" i="1"/>
  <c r="J385" l="1"/>
  <c r="J386" s="1"/>
  <c r="K125"/>
  <c r="L125" s="1"/>
  <c r="M125"/>
  <c r="K123"/>
  <c r="F115" i="2"/>
  <c r="G116"/>
  <c r="F116" s="1"/>
  <c r="I116" s="1"/>
  <c r="A117"/>
  <c r="K118"/>
  <c r="L118" s="1"/>
  <c r="M117"/>
  <c r="J126"/>
  <c r="J387" i="1" l="1"/>
  <c r="J388" s="1"/>
  <c r="K126"/>
  <c r="L126" s="1"/>
  <c r="M126"/>
  <c r="I115" i="2"/>
  <c r="G117"/>
  <c r="A118"/>
  <c r="K119"/>
  <c r="L119" s="1"/>
  <c r="M118"/>
  <c r="J127"/>
  <c r="I66" i="1"/>
  <c r="A67" s="1"/>
  <c r="G67" s="1"/>
  <c r="J389" l="1"/>
  <c r="J390" s="1"/>
  <c r="J391" s="1"/>
  <c r="M127"/>
  <c r="K127"/>
  <c r="L127" s="1"/>
  <c r="F117" i="2"/>
  <c r="G118"/>
  <c r="F118" s="1"/>
  <c r="I118" s="1"/>
  <c r="A119"/>
  <c r="M119"/>
  <c r="K120"/>
  <c r="L120" s="1"/>
  <c r="J128"/>
  <c r="F67" i="1"/>
  <c r="J395" l="1"/>
  <c r="J393"/>
  <c r="K128"/>
  <c r="L128" s="1"/>
  <c r="M128"/>
  <c r="I117" i="2"/>
  <c r="G119"/>
  <c r="F119" s="1"/>
  <c r="I119" s="1"/>
  <c r="A120"/>
  <c r="K121"/>
  <c r="M120"/>
  <c r="J129"/>
  <c r="J396" i="1" l="1"/>
  <c r="K129"/>
  <c r="L129" s="1"/>
  <c r="M129"/>
  <c r="G120" i="2"/>
  <c r="F120" s="1"/>
  <c r="I120" s="1"/>
  <c r="M121"/>
  <c r="A121"/>
  <c r="K123"/>
  <c r="L121"/>
  <c r="L123" s="1"/>
  <c r="J130"/>
  <c r="I67" i="1"/>
  <c r="A68" s="1"/>
  <c r="G68" s="1"/>
  <c r="J397" l="1"/>
  <c r="M130"/>
  <c r="K130"/>
  <c r="L130" s="1"/>
  <c r="G121" i="2"/>
  <c r="M123"/>
  <c r="A125"/>
  <c r="J131"/>
  <c r="F68" i="1"/>
  <c r="J398" l="1"/>
  <c r="J399" s="1"/>
  <c r="J400" s="1"/>
  <c r="J401" s="1"/>
  <c r="K131"/>
  <c r="L131" s="1"/>
  <c r="M131"/>
  <c r="F121" i="2"/>
  <c r="G123"/>
  <c r="G125"/>
  <c r="K125"/>
  <c r="L125" s="1"/>
  <c r="M125"/>
  <c r="J132"/>
  <c r="J402" i="1" l="1"/>
  <c r="J403" s="1"/>
  <c r="J404" s="1"/>
  <c r="K132"/>
  <c r="L132" s="1"/>
  <c r="M132"/>
  <c r="F123" i="2"/>
  <c r="I121"/>
  <c r="F125"/>
  <c r="A126"/>
  <c r="K126"/>
  <c r="L126" s="1"/>
  <c r="M126"/>
  <c r="J133"/>
  <c r="I68" i="1"/>
  <c r="A69" s="1"/>
  <c r="G69" s="1"/>
  <c r="J405" l="1"/>
  <c r="M133"/>
  <c r="K133"/>
  <c r="L133" s="1"/>
  <c r="H123" i="2"/>
  <c r="I123"/>
  <c r="I125"/>
  <c r="G126"/>
  <c r="A127"/>
  <c r="K128"/>
  <c r="L128" s="1"/>
  <c r="M127"/>
  <c r="K127"/>
  <c r="L127" s="1"/>
  <c r="J134"/>
  <c r="F69" i="1"/>
  <c r="J406" l="1"/>
  <c r="M134"/>
  <c r="K134"/>
  <c r="L134" s="1"/>
  <c r="F126" i="2"/>
  <c r="G127"/>
  <c r="F127" s="1"/>
  <c r="I127" s="1"/>
  <c r="A128"/>
  <c r="K129"/>
  <c r="L129" s="1"/>
  <c r="M128"/>
  <c r="J135"/>
  <c r="J410" i="1" l="1"/>
  <c r="J408"/>
  <c r="M135"/>
  <c r="K135"/>
  <c r="L135" s="1"/>
  <c r="I126" i="2"/>
  <c r="G128"/>
  <c r="A129"/>
  <c r="M129"/>
  <c r="K130"/>
  <c r="L130" s="1"/>
  <c r="J136"/>
  <c r="I69" i="1"/>
  <c r="A70" s="1"/>
  <c r="G70" s="1"/>
  <c r="J411" l="1"/>
  <c r="M136"/>
  <c r="M138" s="1"/>
  <c r="K136"/>
  <c r="L136" s="1"/>
  <c r="L138" s="1"/>
  <c r="J138"/>
  <c r="F128" i="2"/>
  <c r="G129"/>
  <c r="F129" s="1"/>
  <c r="I129" s="1"/>
  <c r="A130"/>
  <c r="M130"/>
  <c r="K131"/>
  <c r="L131" s="1"/>
  <c r="J140"/>
  <c r="J138"/>
  <c r="J412" i="1" l="1"/>
  <c r="K140"/>
  <c r="L140" s="1"/>
  <c r="M140"/>
  <c r="K138"/>
  <c r="F70"/>
  <c r="I70" s="1"/>
  <c r="A71" s="1"/>
  <c r="G71" s="1"/>
  <c r="I128" i="2"/>
  <c r="G130"/>
  <c r="A131"/>
  <c r="K132"/>
  <c r="L132" s="1"/>
  <c r="M131"/>
  <c r="J141"/>
  <c r="J413" i="1" l="1"/>
  <c r="K141"/>
  <c r="L141" s="1"/>
  <c r="M141"/>
  <c r="F71"/>
  <c r="I71" s="1"/>
  <c r="A72" s="1"/>
  <c r="G72" s="1"/>
  <c r="F130" i="2"/>
  <c r="G131"/>
  <c r="F131" s="1"/>
  <c r="I131" s="1"/>
  <c r="A132"/>
  <c r="K133"/>
  <c r="L133" s="1"/>
  <c r="M132"/>
  <c r="J142"/>
  <c r="J414" i="1" l="1"/>
  <c r="K142"/>
  <c r="L142" s="1"/>
  <c r="M142"/>
  <c r="F72"/>
  <c r="I72" s="1"/>
  <c r="A73" s="1"/>
  <c r="G73" s="1"/>
  <c r="I130" i="2"/>
  <c r="G132"/>
  <c r="A133"/>
  <c r="K134"/>
  <c r="L134" s="1"/>
  <c r="M133"/>
  <c r="J143"/>
  <c r="J415" i="1" l="1"/>
  <c r="J416" s="1"/>
  <c r="J417" s="1"/>
  <c r="M143"/>
  <c r="K143"/>
  <c r="L143" s="1"/>
  <c r="F73"/>
  <c r="I73" s="1"/>
  <c r="A74" s="1"/>
  <c r="G74" s="1"/>
  <c r="F132" i="2"/>
  <c r="G133"/>
  <c r="F133" s="1"/>
  <c r="I133" s="1"/>
  <c r="A134"/>
  <c r="K135"/>
  <c r="L135" s="1"/>
  <c r="M134"/>
  <c r="J144"/>
  <c r="J418" i="1" l="1"/>
  <c r="J419" s="1"/>
  <c r="J420" s="1"/>
  <c r="J421" s="1"/>
  <c r="K144"/>
  <c r="L144" s="1"/>
  <c r="M144"/>
  <c r="F74"/>
  <c r="I74" s="1"/>
  <c r="A75" s="1"/>
  <c r="G75" s="1"/>
  <c r="I132" i="2"/>
  <c r="G134"/>
  <c r="F134" s="1"/>
  <c r="I134" s="1"/>
  <c r="A135"/>
  <c r="K136"/>
  <c r="M135"/>
  <c r="J145"/>
  <c r="J425" i="1" l="1"/>
  <c r="J423"/>
  <c r="K145"/>
  <c r="L145" s="1"/>
  <c r="M145"/>
  <c r="F75"/>
  <c r="I75" s="1"/>
  <c r="A76" s="1"/>
  <c r="G135" i="2"/>
  <c r="F135" s="1"/>
  <c r="I135" s="1"/>
  <c r="A136"/>
  <c r="M136"/>
  <c r="K138"/>
  <c r="L136"/>
  <c r="L138" s="1"/>
  <c r="J146"/>
  <c r="J426" i="1" l="1"/>
  <c r="M146"/>
  <c r="K146"/>
  <c r="L146" s="1"/>
  <c r="G76"/>
  <c r="G78" s="1"/>
  <c r="G136" i="2"/>
  <c r="M138"/>
  <c r="A140"/>
  <c r="J147"/>
  <c r="J427" i="1" l="1"/>
  <c r="M147"/>
  <c r="K147"/>
  <c r="L147" s="1"/>
  <c r="F76"/>
  <c r="F78" s="1"/>
  <c r="F136" i="2"/>
  <c r="G138"/>
  <c r="G140"/>
  <c r="K140"/>
  <c r="L140" s="1"/>
  <c r="M140"/>
  <c r="J148"/>
  <c r="J428" i="1" l="1"/>
  <c r="M148"/>
  <c r="K148"/>
  <c r="L148" s="1"/>
  <c r="I76"/>
  <c r="A80" s="1"/>
  <c r="F140" i="2"/>
  <c r="F138"/>
  <c r="I136"/>
  <c r="A141"/>
  <c r="M141"/>
  <c r="K141"/>
  <c r="L141" s="1"/>
  <c r="J149"/>
  <c r="H78" i="1"/>
  <c r="I78"/>
  <c r="J429" l="1"/>
  <c r="M149"/>
  <c r="K149"/>
  <c r="L149" s="1"/>
  <c r="G80"/>
  <c r="F80" s="1"/>
  <c r="I140" i="2"/>
  <c r="H138"/>
  <c r="I138"/>
  <c r="G141"/>
  <c r="A142"/>
  <c r="K142"/>
  <c r="L142" s="1"/>
  <c r="K143"/>
  <c r="L143" s="1"/>
  <c r="M142"/>
  <c r="J150"/>
  <c r="J430" i="1" l="1"/>
  <c r="J431" s="1"/>
  <c r="K150"/>
  <c r="L150" s="1"/>
  <c r="M150"/>
  <c r="F141" i="2"/>
  <c r="G142"/>
  <c r="F142" s="1"/>
  <c r="I142" s="1"/>
  <c r="A143"/>
  <c r="K144"/>
  <c r="L144" s="1"/>
  <c r="M143"/>
  <c r="J151"/>
  <c r="I80" i="1"/>
  <c r="A81" s="1"/>
  <c r="G81" s="1"/>
  <c r="J432" l="1"/>
  <c r="J433" s="1"/>
  <c r="J434" s="1"/>
  <c r="J435" s="1"/>
  <c r="J436" s="1"/>
  <c r="K151"/>
  <c r="L151" s="1"/>
  <c r="L153" s="1"/>
  <c r="M151"/>
  <c r="M153" s="1"/>
  <c r="J153"/>
  <c r="I141" i="2"/>
  <c r="G143"/>
  <c r="A144"/>
  <c r="K145"/>
  <c r="L145" s="1"/>
  <c r="M144"/>
  <c r="J155"/>
  <c r="J153"/>
  <c r="F81" i="1"/>
  <c r="J440" l="1"/>
  <c r="J438"/>
  <c r="K155"/>
  <c r="L155" s="1"/>
  <c r="M155"/>
  <c r="K153"/>
  <c r="G144" i="2"/>
  <c r="F144" s="1"/>
  <c r="I144" s="1"/>
  <c r="F143"/>
  <c r="A145"/>
  <c r="K146"/>
  <c r="L146" s="1"/>
  <c r="M145"/>
  <c r="J156"/>
  <c r="J441" i="1" l="1"/>
  <c r="J442" s="1"/>
  <c r="M156"/>
  <c r="K156"/>
  <c r="L156" s="1"/>
  <c r="I143" i="2"/>
  <c r="G145"/>
  <c r="F145" s="1"/>
  <c r="I145" s="1"/>
  <c r="A146"/>
  <c r="K147"/>
  <c r="L147" s="1"/>
  <c r="M146"/>
  <c r="J157"/>
  <c r="I81" i="1"/>
  <c r="A82" s="1"/>
  <c r="G82" s="1"/>
  <c r="J443" l="1"/>
  <c r="M157"/>
  <c r="K157"/>
  <c r="L157" s="1"/>
  <c r="G146" i="2"/>
  <c r="F146" s="1"/>
  <c r="I146" s="1"/>
  <c r="A147"/>
  <c r="M147"/>
  <c r="K148"/>
  <c r="L148" s="1"/>
  <c r="J158"/>
  <c r="F82" i="1"/>
  <c r="J444" l="1"/>
  <c r="M158"/>
  <c r="K158"/>
  <c r="L158" s="1"/>
  <c r="G147" i="2"/>
  <c r="F147" s="1"/>
  <c r="I147" s="1"/>
  <c r="A148"/>
  <c r="K149"/>
  <c r="L149" s="1"/>
  <c r="M148"/>
  <c r="J159"/>
  <c r="J445" i="1" l="1"/>
  <c r="K159"/>
  <c r="L159" s="1"/>
  <c r="M159"/>
  <c r="G148" i="2"/>
  <c r="F148" s="1"/>
  <c r="I148" s="1"/>
  <c r="A149"/>
  <c r="M149"/>
  <c r="K150"/>
  <c r="L150" s="1"/>
  <c r="J160"/>
  <c r="I82" i="1"/>
  <c r="A83" s="1"/>
  <c r="G83" s="1"/>
  <c r="J446" l="1"/>
  <c r="K160"/>
  <c r="L160" s="1"/>
  <c r="M160"/>
  <c r="G149" i="2"/>
  <c r="F149" s="1"/>
  <c r="I149" s="1"/>
  <c r="A150"/>
  <c r="K151"/>
  <c r="M150"/>
  <c r="J161"/>
  <c r="F83" i="1"/>
  <c r="J447" l="1"/>
  <c r="J448" s="1"/>
  <c r="J449" s="1"/>
  <c r="M161"/>
  <c r="K161"/>
  <c r="L161" s="1"/>
  <c r="G150" i="2"/>
  <c r="F150" s="1"/>
  <c r="I150" s="1"/>
  <c r="A151"/>
  <c r="M151"/>
  <c r="K153"/>
  <c r="L151"/>
  <c r="L153" s="1"/>
  <c r="J162"/>
  <c r="J450" i="1" l="1"/>
  <c r="K162"/>
  <c r="L162" s="1"/>
  <c r="M162"/>
  <c r="G151" i="2"/>
  <c r="M153"/>
  <c r="A155"/>
  <c r="J163"/>
  <c r="I83" i="1"/>
  <c r="A84" s="1"/>
  <c r="G84" s="1"/>
  <c r="M163" l="1"/>
  <c r="K163"/>
  <c r="L163" s="1"/>
  <c r="F151" i="2"/>
  <c r="G153"/>
  <c r="G155"/>
  <c r="M155"/>
  <c r="K155"/>
  <c r="L155" s="1"/>
  <c r="J164"/>
  <c r="F84" i="1"/>
  <c r="K164" l="1"/>
  <c r="L164" s="1"/>
  <c r="M164"/>
  <c r="F153" i="2"/>
  <c r="I151"/>
  <c r="F155"/>
  <c r="A156"/>
  <c r="K156"/>
  <c r="L156" s="1"/>
  <c r="M156"/>
  <c r="J165"/>
  <c r="M165" i="1" l="1"/>
  <c r="K165"/>
  <c r="L165" s="1"/>
  <c r="H153" i="2"/>
  <c r="I153"/>
  <c r="I155"/>
  <c r="G156"/>
  <c r="A157"/>
  <c r="K158"/>
  <c r="L158" s="1"/>
  <c r="M157"/>
  <c r="K157"/>
  <c r="L157" s="1"/>
  <c r="J166"/>
  <c r="I84" i="1"/>
  <c r="A85" s="1"/>
  <c r="G85" s="1"/>
  <c r="M166" l="1"/>
  <c r="M168" s="1"/>
  <c r="K166"/>
  <c r="L166" s="1"/>
  <c r="L168" s="1"/>
  <c r="J168"/>
  <c r="F156" i="2"/>
  <c r="G157"/>
  <c r="F157" s="1"/>
  <c r="I157" s="1"/>
  <c r="A158"/>
  <c r="K159"/>
  <c r="L159" s="1"/>
  <c r="M158"/>
  <c r="J170"/>
  <c r="J168"/>
  <c r="M170" i="1" l="1"/>
  <c r="K170"/>
  <c r="L170" s="1"/>
  <c r="K168"/>
  <c r="F85"/>
  <c r="I85" s="1"/>
  <c r="A86" s="1"/>
  <c r="G86" s="1"/>
  <c r="I156" i="2"/>
  <c r="G158"/>
  <c r="A159"/>
  <c r="K160"/>
  <c r="L160" s="1"/>
  <c r="M159"/>
  <c r="J171"/>
  <c r="K171" i="1" l="1"/>
  <c r="L171" s="1"/>
  <c r="M171"/>
  <c r="F86"/>
  <c r="I86" s="1"/>
  <c r="A87" s="1"/>
  <c r="G87" s="1"/>
  <c r="F158" i="2"/>
  <c r="G159"/>
  <c r="F159" s="1"/>
  <c r="I159" s="1"/>
  <c r="A160"/>
  <c r="K161"/>
  <c r="L161" s="1"/>
  <c r="M160"/>
  <c r="J172"/>
  <c r="M172" i="1" l="1"/>
  <c r="K172"/>
  <c r="L172" s="1"/>
  <c r="F87"/>
  <c r="I87" s="1"/>
  <c r="A88" s="1"/>
  <c r="G88" s="1"/>
  <c r="G160" i="2"/>
  <c r="I158"/>
  <c r="A161"/>
  <c r="M161"/>
  <c r="K162"/>
  <c r="L162" s="1"/>
  <c r="J173"/>
  <c r="M173" i="1" l="1"/>
  <c r="K173"/>
  <c r="L173" s="1"/>
  <c r="F88"/>
  <c r="I88" s="1"/>
  <c r="A89" s="1"/>
  <c r="G89" s="1"/>
  <c r="F160" i="2"/>
  <c r="G161"/>
  <c r="F161" s="1"/>
  <c r="I161" s="1"/>
  <c r="A162"/>
  <c r="K163"/>
  <c r="L163" s="1"/>
  <c r="M162"/>
  <c r="J174"/>
  <c r="M174" i="1" l="1"/>
  <c r="K174"/>
  <c r="L174" s="1"/>
  <c r="F89"/>
  <c r="I89" s="1"/>
  <c r="A90" s="1"/>
  <c r="G90" s="1"/>
  <c r="G162" i="2"/>
  <c r="I160"/>
  <c r="A163"/>
  <c r="K164"/>
  <c r="L164" s="1"/>
  <c r="M163"/>
  <c r="J175"/>
  <c r="M175" i="1" l="1"/>
  <c r="K175"/>
  <c r="L175" s="1"/>
  <c r="F90"/>
  <c r="I90" s="1"/>
  <c r="A91" s="1"/>
  <c r="G163" i="2"/>
  <c r="F163" s="1"/>
  <c r="I163" s="1"/>
  <c r="F162"/>
  <c r="A164"/>
  <c r="K165"/>
  <c r="L165" s="1"/>
  <c r="M164"/>
  <c r="J176"/>
  <c r="M176" i="1" l="1"/>
  <c r="K176"/>
  <c r="L176" s="1"/>
  <c r="G91"/>
  <c r="G93" s="1"/>
  <c r="G164" i="2"/>
  <c r="F164" s="1"/>
  <c r="I164" s="1"/>
  <c r="I162"/>
  <c r="A165"/>
  <c r="K166"/>
  <c r="M165"/>
  <c r="J177"/>
  <c r="M177" i="1" l="1"/>
  <c r="K177"/>
  <c r="L177" s="1"/>
  <c r="F91"/>
  <c r="F93" s="1"/>
  <c r="G165" i="2"/>
  <c r="F165" s="1"/>
  <c r="I165" s="1"/>
  <c r="A166"/>
  <c r="M166"/>
  <c r="K168"/>
  <c r="L166"/>
  <c r="L168" s="1"/>
  <c r="J178"/>
  <c r="M178" i="1" l="1"/>
  <c r="K178"/>
  <c r="L178" s="1"/>
  <c r="I91"/>
  <c r="A95" s="1"/>
  <c r="G95" s="1"/>
  <c r="F95" s="1"/>
  <c r="G166" i="2"/>
  <c r="M168"/>
  <c r="A170"/>
  <c r="J179"/>
  <c r="H93" i="1"/>
  <c r="I93"/>
  <c r="M179" l="1"/>
  <c r="K179"/>
  <c r="L179" s="1"/>
  <c r="F166" i="2"/>
  <c r="G168"/>
  <c r="G170"/>
  <c r="K170"/>
  <c r="L170" s="1"/>
  <c r="M170"/>
  <c r="J180"/>
  <c r="M180" i="1" l="1"/>
  <c r="K180"/>
  <c r="L180" s="1"/>
  <c r="F168" i="2"/>
  <c r="I166"/>
  <c r="F170"/>
  <c r="A171"/>
  <c r="M171"/>
  <c r="K171"/>
  <c r="L171" s="1"/>
  <c r="J181"/>
  <c r="I95" i="1"/>
  <c r="A96" s="1"/>
  <c r="G96" s="1"/>
  <c r="M181" l="1"/>
  <c r="M183" s="1"/>
  <c r="K181"/>
  <c r="L181" s="1"/>
  <c r="L183" s="1"/>
  <c r="J183"/>
  <c r="H168" i="2"/>
  <c r="I168"/>
  <c r="I170"/>
  <c r="G171"/>
  <c r="A172"/>
  <c r="K173"/>
  <c r="L173" s="1"/>
  <c r="M172"/>
  <c r="K172"/>
  <c r="L172" s="1"/>
  <c r="J185"/>
  <c r="J183"/>
  <c r="F96" i="1"/>
  <c r="K183" l="1"/>
  <c r="K185"/>
  <c r="L185" s="1"/>
  <c r="M185"/>
  <c r="F171" i="2"/>
  <c r="G172"/>
  <c r="F172" s="1"/>
  <c r="I172" s="1"/>
  <c r="A173"/>
  <c r="M173"/>
  <c r="K174"/>
  <c r="L174" s="1"/>
  <c r="J186"/>
  <c r="K186" i="1" l="1"/>
  <c r="L186" s="1"/>
  <c r="M186"/>
  <c r="I171" i="2"/>
  <c r="G173"/>
  <c r="A174"/>
  <c r="K175"/>
  <c r="L175" s="1"/>
  <c r="M174"/>
  <c r="J187"/>
  <c r="I96" i="1"/>
  <c r="A97" s="1"/>
  <c r="G97" s="1"/>
  <c r="M187" l="1"/>
  <c r="K187"/>
  <c r="L187" s="1"/>
  <c r="F173" i="2"/>
  <c r="G174"/>
  <c r="F174" s="1"/>
  <c r="I174" s="1"/>
  <c r="A175"/>
  <c r="M175"/>
  <c r="K176"/>
  <c r="L176" s="1"/>
  <c r="J188"/>
  <c r="F97" i="1"/>
  <c r="K188" l="1"/>
  <c r="L188" s="1"/>
  <c r="M188"/>
  <c r="I173" i="2"/>
  <c r="G175"/>
  <c r="A176"/>
  <c r="K177"/>
  <c r="L177" s="1"/>
  <c r="M176"/>
  <c r="J189"/>
  <c r="K189" i="1" l="1"/>
  <c r="L189" s="1"/>
  <c r="M189"/>
  <c r="F175" i="2"/>
  <c r="G176"/>
  <c r="F176" s="1"/>
  <c r="I176" s="1"/>
  <c r="A177"/>
  <c r="M177"/>
  <c r="K178"/>
  <c r="L178" s="1"/>
  <c r="J190"/>
  <c r="I97" i="1"/>
  <c r="A98" s="1"/>
  <c r="G98" s="1"/>
  <c r="M190" l="1"/>
  <c r="K190"/>
  <c r="L190" s="1"/>
  <c r="I175" i="2"/>
  <c r="G177"/>
  <c r="A178"/>
  <c r="K179"/>
  <c r="L179" s="1"/>
  <c r="M178"/>
  <c r="J191"/>
  <c r="F98" i="1"/>
  <c r="M191" l="1"/>
  <c r="K191"/>
  <c r="L191" s="1"/>
  <c r="F177" i="2"/>
  <c r="G178"/>
  <c r="F178" s="1"/>
  <c r="I178" s="1"/>
  <c r="A179"/>
  <c r="M179"/>
  <c r="K180"/>
  <c r="L180" s="1"/>
  <c r="J192"/>
  <c r="M192" i="1" l="1"/>
  <c r="K192"/>
  <c r="L192" s="1"/>
  <c r="I177" i="2"/>
  <c r="G179"/>
  <c r="F179" s="1"/>
  <c r="I179" s="1"/>
  <c r="A180"/>
  <c r="K181"/>
  <c r="M180"/>
  <c r="J193"/>
  <c r="I98" i="1"/>
  <c r="A99" s="1"/>
  <c r="G99" s="1"/>
  <c r="M193" l="1"/>
  <c r="K193"/>
  <c r="L193" s="1"/>
  <c r="G180" i="2"/>
  <c r="F180" s="1"/>
  <c r="I180" s="1"/>
  <c r="A181"/>
  <c r="M181"/>
  <c r="K183"/>
  <c r="L181"/>
  <c r="L183" s="1"/>
  <c r="J194"/>
  <c r="F99" i="1"/>
  <c r="M194" l="1"/>
  <c r="K194"/>
  <c r="L194" s="1"/>
  <c r="G181" i="2"/>
  <c r="M183"/>
  <c r="A185"/>
  <c r="J195"/>
  <c r="K195" i="1" l="1"/>
  <c r="L195" s="1"/>
  <c r="M195"/>
  <c r="F181" i="2"/>
  <c r="G183"/>
  <c r="G185"/>
  <c r="M185"/>
  <c r="K185"/>
  <c r="L185" s="1"/>
  <c r="J196"/>
  <c r="I99" i="1"/>
  <c r="A100" s="1"/>
  <c r="G100" s="1"/>
  <c r="M196" l="1"/>
  <c r="M198" s="1"/>
  <c r="K196"/>
  <c r="L196" s="1"/>
  <c r="L198" s="1"/>
  <c r="J198"/>
  <c r="F183" i="2"/>
  <c r="I181"/>
  <c r="F185"/>
  <c r="A186"/>
  <c r="K186"/>
  <c r="L186" s="1"/>
  <c r="M186"/>
  <c r="J200"/>
  <c r="J198"/>
  <c r="M200" i="1" l="1"/>
  <c r="K200"/>
  <c r="L200" s="1"/>
  <c r="K198"/>
  <c r="F100"/>
  <c r="I100" s="1"/>
  <c r="A101" s="1"/>
  <c r="G101" s="1"/>
  <c r="H183" i="2"/>
  <c r="I183"/>
  <c r="I185"/>
  <c r="G186"/>
  <c r="A187"/>
  <c r="M187"/>
  <c r="K188"/>
  <c r="L188" s="1"/>
  <c r="K187"/>
  <c r="L187" s="1"/>
  <c r="J201"/>
  <c r="K201" i="1" l="1"/>
  <c r="L201" s="1"/>
  <c r="M201"/>
  <c r="F101"/>
  <c r="I101" s="1"/>
  <c r="A102" s="1"/>
  <c r="G102" s="1"/>
  <c r="F186" i="2"/>
  <c r="G187"/>
  <c r="F187" s="1"/>
  <c r="I187" s="1"/>
  <c r="A188"/>
  <c r="K189"/>
  <c r="L189" s="1"/>
  <c r="M188"/>
  <c r="J202"/>
  <c r="K202" i="1" l="1"/>
  <c r="L202" s="1"/>
  <c r="M202"/>
  <c r="F102"/>
  <c r="I102" s="1"/>
  <c r="A103" s="1"/>
  <c r="G103" s="1"/>
  <c r="I186" i="2"/>
  <c r="G188"/>
  <c r="A189"/>
  <c r="M189"/>
  <c r="K190"/>
  <c r="L190" s="1"/>
  <c r="J203"/>
  <c r="K203" i="1" l="1"/>
  <c r="L203" s="1"/>
  <c r="M203"/>
  <c r="F103"/>
  <c r="I103" s="1"/>
  <c r="A104" s="1"/>
  <c r="G104" s="1"/>
  <c r="F188" i="2"/>
  <c r="G189"/>
  <c r="F189" s="1"/>
  <c r="I189" s="1"/>
  <c r="A190"/>
  <c r="K191"/>
  <c r="L191" s="1"/>
  <c r="M190"/>
  <c r="J204"/>
  <c r="M204" i="1" l="1"/>
  <c r="K204"/>
  <c r="L204" s="1"/>
  <c r="F104"/>
  <c r="I104" s="1"/>
  <c r="A105" s="1"/>
  <c r="G105" s="1"/>
  <c r="I188" i="2"/>
  <c r="G190"/>
  <c r="A191"/>
  <c r="M191"/>
  <c r="K192"/>
  <c r="L192" s="1"/>
  <c r="J205"/>
  <c r="M205" i="1" l="1"/>
  <c r="K205"/>
  <c r="L205" s="1"/>
  <c r="F105"/>
  <c r="I105" s="1"/>
  <c r="A106" s="1"/>
  <c r="F190" i="2"/>
  <c r="G191"/>
  <c r="F191" s="1"/>
  <c r="I191" s="1"/>
  <c r="A192"/>
  <c r="K193"/>
  <c r="L193" s="1"/>
  <c r="M192"/>
  <c r="J206"/>
  <c r="K206" i="1" l="1"/>
  <c r="L206" s="1"/>
  <c r="M206"/>
  <c r="G106"/>
  <c r="G108" s="1"/>
  <c r="I190" i="2"/>
  <c r="G192"/>
  <c r="A193"/>
  <c r="M193"/>
  <c r="K194"/>
  <c r="L194" s="1"/>
  <c r="J207"/>
  <c r="M207" i="1" l="1"/>
  <c r="K207"/>
  <c r="L207" s="1"/>
  <c r="F106"/>
  <c r="I106" s="1"/>
  <c r="A110" s="1"/>
  <c r="G110" s="1"/>
  <c r="F192" i="2"/>
  <c r="G193"/>
  <c r="F193" s="1"/>
  <c r="I193" s="1"/>
  <c r="A194"/>
  <c r="K195"/>
  <c r="L195" s="1"/>
  <c r="M194"/>
  <c r="J208"/>
  <c r="K208" i="1" l="1"/>
  <c r="L208" s="1"/>
  <c r="M208"/>
  <c r="F108"/>
  <c r="H108" s="1"/>
  <c r="I192" i="2"/>
  <c r="G194"/>
  <c r="F194" s="1"/>
  <c r="I194" s="1"/>
  <c r="A195"/>
  <c r="M195"/>
  <c r="K196"/>
  <c r="J209"/>
  <c r="F110" i="1"/>
  <c r="M209" l="1"/>
  <c r="K209"/>
  <c r="L209" s="1"/>
  <c r="I108"/>
  <c r="G195" i="2"/>
  <c r="F195" s="1"/>
  <c r="I195" s="1"/>
  <c r="A196"/>
  <c r="M196"/>
  <c r="K198"/>
  <c r="L196"/>
  <c r="L198" s="1"/>
  <c r="J210"/>
  <c r="M210" i="1" l="1"/>
  <c r="K210"/>
  <c r="L210" s="1"/>
  <c r="G196" i="2"/>
  <c r="M198"/>
  <c r="A200"/>
  <c r="J211"/>
  <c r="I110" i="1"/>
  <c r="A111" s="1"/>
  <c r="G111" s="1"/>
  <c r="M211" l="1"/>
  <c r="M213" s="1"/>
  <c r="K211"/>
  <c r="L211" s="1"/>
  <c r="L213" s="1"/>
  <c r="J213"/>
  <c r="F196" i="2"/>
  <c r="G198"/>
  <c r="G200"/>
  <c r="K200"/>
  <c r="L200" s="1"/>
  <c r="M200"/>
  <c r="J215"/>
  <c r="J213"/>
  <c r="F111" i="1"/>
  <c r="K215" l="1"/>
  <c r="L215" s="1"/>
  <c r="M215"/>
  <c r="K213"/>
  <c r="F198" i="2"/>
  <c r="I196"/>
  <c r="F200"/>
  <c r="A201"/>
  <c r="M201"/>
  <c r="K201"/>
  <c r="L201" s="1"/>
  <c r="J216"/>
  <c r="K216" i="1" l="1"/>
  <c r="L216" s="1"/>
  <c r="M216"/>
  <c r="H198" i="2"/>
  <c r="I198"/>
  <c r="I200"/>
  <c r="G201"/>
  <c r="A202"/>
  <c r="K203"/>
  <c r="L203" s="1"/>
  <c r="M202"/>
  <c r="K202"/>
  <c r="L202" s="1"/>
  <c r="J217"/>
  <c r="I111" i="1"/>
  <c r="A112" s="1"/>
  <c r="G112" s="1"/>
  <c r="M217" l="1"/>
  <c r="K217"/>
  <c r="L217" s="1"/>
  <c r="F201" i="2"/>
  <c r="G202"/>
  <c r="F202" s="1"/>
  <c r="I202" s="1"/>
  <c r="A203"/>
  <c r="M203"/>
  <c r="K204"/>
  <c r="L204" s="1"/>
  <c r="J218"/>
  <c r="F112" i="1"/>
  <c r="M218" l="1"/>
  <c r="K218"/>
  <c r="L218" s="1"/>
  <c r="I201" i="2"/>
  <c r="G203"/>
  <c r="A204"/>
  <c r="K205"/>
  <c r="L205" s="1"/>
  <c r="M204"/>
  <c r="J219"/>
  <c r="K219" i="1" l="1"/>
  <c r="L219" s="1"/>
  <c r="M219"/>
  <c r="F203" i="2"/>
  <c r="G204"/>
  <c r="F204" s="1"/>
  <c r="I204" s="1"/>
  <c r="A205"/>
  <c r="M205"/>
  <c r="K206"/>
  <c r="L206" s="1"/>
  <c r="J220"/>
  <c r="I112" i="1"/>
  <c r="A113" s="1"/>
  <c r="G113" s="1"/>
  <c r="K220" l="1"/>
  <c r="L220" s="1"/>
  <c r="M220"/>
  <c r="I203" i="2"/>
  <c r="G205"/>
  <c r="A206"/>
  <c r="K207"/>
  <c r="L207" s="1"/>
  <c r="M206"/>
  <c r="J221"/>
  <c r="F113" i="1"/>
  <c r="M221" l="1"/>
  <c r="K221"/>
  <c r="L221" s="1"/>
  <c r="F205" i="2"/>
  <c r="G206"/>
  <c r="F206" s="1"/>
  <c r="I206" s="1"/>
  <c r="A207"/>
  <c r="M207"/>
  <c r="K208"/>
  <c r="L208" s="1"/>
  <c r="J222"/>
  <c r="M222" i="1" l="1"/>
  <c r="K222"/>
  <c r="L222" s="1"/>
  <c r="I205" i="2"/>
  <c r="G207"/>
  <c r="A208"/>
  <c r="K209"/>
  <c r="L209" s="1"/>
  <c r="M208"/>
  <c r="J223"/>
  <c r="I113" i="1"/>
  <c r="A114" s="1"/>
  <c r="G114" s="1"/>
  <c r="M223" l="1"/>
  <c r="K223"/>
  <c r="L223" s="1"/>
  <c r="F207" i="2"/>
  <c r="G208"/>
  <c r="F208" s="1"/>
  <c r="I208" s="1"/>
  <c r="A209"/>
  <c r="K210"/>
  <c r="L210" s="1"/>
  <c r="M209"/>
  <c r="J224"/>
  <c r="F114" i="1"/>
  <c r="K224" l="1"/>
  <c r="L224" s="1"/>
  <c r="M224"/>
  <c r="I207" i="2"/>
  <c r="G209"/>
  <c r="F209" s="1"/>
  <c r="I209" s="1"/>
  <c r="A210"/>
  <c r="K211"/>
  <c r="M210"/>
  <c r="J225"/>
  <c r="K225" i="1" l="1"/>
  <c r="L225" s="1"/>
  <c r="M225"/>
  <c r="G210" i="2"/>
  <c r="F210" s="1"/>
  <c r="I210" s="1"/>
  <c r="A211"/>
  <c r="M211"/>
  <c r="K213"/>
  <c r="L211"/>
  <c r="L213" s="1"/>
  <c r="J226"/>
  <c r="I114" i="1"/>
  <c r="A115" s="1"/>
  <c r="G115" s="1"/>
  <c r="M226" l="1"/>
  <c r="M228" s="1"/>
  <c r="K226"/>
  <c r="L226" s="1"/>
  <c r="L228" s="1"/>
  <c r="J228"/>
  <c r="G211" i="2"/>
  <c r="M213"/>
  <c r="A215"/>
  <c r="J230"/>
  <c r="J228"/>
  <c r="K230" i="1" l="1"/>
  <c r="L230" s="1"/>
  <c r="M230"/>
  <c r="K228"/>
  <c r="F115"/>
  <c r="I115" s="1"/>
  <c r="A116" s="1"/>
  <c r="G116" s="1"/>
  <c r="F211" i="2"/>
  <c r="G213"/>
  <c r="G215"/>
  <c r="M215"/>
  <c r="K215"/>
  <c r="L215" s="1"/>
  <c r="J231"/>
  <c r="K231" i="1" l="1"/>
  <c r="L231" s="1"/>
  <c r="M231"/>
  <c r="F116"/>
  <c r="I116" s="1"/>
  <c r="A117" s="1"/>
  <c r="G117" s="1"/>
  <c r="F213" i="2"/>
  <c r="I211"/>
  <c r="F215"/>
  <c r="A216"/>
  <c r="K216"/>
  <c r="L216" s="1"/>
  <c r="M216"/>
  <c r="J232"/>
  <c r="M232" i="1" l="1"/>
  <c r="K232"/>
  <c r="L232" s="1"/>
  <c r="F117"/>
  <c r="I117" s="1"/>
  <c r="A118" s="1"/>
  <c r="G118" s="1"/>
  <c r="H213" i="2"/>
  <c r="I213"/>
  <c r="I215"/>
  <c r="G216"/>
  <c r="A217"/>
  <c r="M217"/>
  <c r="K218"/>
  <c r="L218" s="1"/>
  <c r="K217"/>
  <c r="L217" s="1"/>
  <c r="J233"/>
  <c r="M233" i="1" l="1"/>
  <c r="K233"/>
  <c r="L233" s="1"/>
  <c r="F118"/>
  <c r="I118" s="1"/>
  <c r="A119" s="1"/>
  <c r="G119" s="1"/>
  <c r="F216" i="2"/>
  <c r="G217"/>
  <c r="F217" s="1"/>
  <c r="I217" s="1"/>
  <c r="A218"/>
  <c r="K219"/>
  <c r="L219" s="1"/>
  <c r="M218"/>
  <c r="J234"/>
  <c r="K234" i="1" l="1"/>
  <c r="L234" s="1"/>
  <c r="M234"/>
  <c r="F119"/>
  <c r="I119" s="1"/>
  <c r="A120" s="1"/>
  <c r="G120" s="1"/>
  <c r="I216" i="2"/>
  <c r="I218"/>
  <c r="G218"/>
  <c r="F218" s="1"/>
  <c r="A219"/>
  <c r="M219"/>
  <c r="K220"/>
  <c r="L220" s="1"/>
  <c r="J235"/>
  <c r="K235" i="1" l="1"/>
  <c r="L235" s="1"/>
  <c r="M235"/>
  <c r="F120"/>
  <c r="I120" s="1"/>
  <c r="A121" s="1"/>
  <c r="G219" i="2"/>
  <c r="F219" s="1"/>
  <c r="I219" s="1"/>
  <c r="A220"/>
  <c r="K221"/>
  <c r="L221" s="1"/>
  <c r="M220"/>
  <c r="J236"/>
  <c r="K236" i="1" l="1"/>
  <c r="L236" s="1"/>
  <c r="M236"/>
  <c r="G121"/>
  <c r="G123" s="1"/>
  <c r="I220" i="2"/>
  <c r="G220"/>
  <c r="F220" s="1"/>
  <c r="A221"/>
  <c r="M221"/>
  <c r="K222"/>
  <c r="L222" s="1"/>
  <c r="J237"/>
  <c r="K237" i="1" l="1"/>
  <c r="L237" s="1"/>
  <c r="M237"/>
  <c r="F121"/>
  <c r="I121" s="1"/>
  <c r="A125" s="1"/>
  <c r="G125" s="1"/>
  <c r="G221" i="2"/>
  <c r="F221" s="1"/>
  <c r="A222"/>
  <c r="K223"/>
  <c r="L223" s="1"/>
  <c r="M222"/>
  <c r="J238"/>
  <c r="M238" i="1" l="1"/>
  <c r="K238"/>
  <c r="L238" s="1"/>
  <c r="F123"/>
  <c r="I123" s="1"/>
  <c r="G222" i="2"/>
  <c r="F222" s="1"/>
  <c r="I222" s="1"/>
  <c r="I221"/>
  <c r="A223"/>
  <c r="M223"/>
  <c r="K224"/>
  <c r="L224" s="1"/>
  <c r="J239"/>
  <c r="F125" i="1"/>
  <c r="M239" l="1"/>
  <c r="K239"/>
  <c r="L239" s="1"/>
  <c r="H123"/>
  <c r="G223" i="2"/>
  <c r="F223" s="1"/>
  <c r="I223" s="1"/>
  <c r="A224"/>
  <c r="K225"/>
  <c r="L225" s="1"/>
  <c r="M224"/>
  <c r="J240"/>
  <c r="M240" i="1" l="1"/>
  <c r="K240"/>
  <c r="L240" s="1"/>
  <c r="G224" i="2"/>
  <c r="F224" s="1"/>
  <c r="I224" s="1"/>
  <c r="A225"/>
  <c r="M225"/>
  <c r="K226"/>
  <c r="J241"/>
  <c r="I125" i="1"/>
  <c r="A126" s="1"/>
  <c r="G126" s="1"/>
  <c r="M241" l="1"/>
  <c r="M243" s="1"/>
  <c r="K241"/>
  <c r="L241" s="1"/>
  <c r="L243" s="1"/>
  <c r="J243"/>
  <c r="G225" i="2"/>
  <c r="F225" s="1"/>
  <c r="I225" s="1"/>
  <c r="A226"/>
  <c r="M226"/>
  <c r="K228"/>
  <c r="L226"/>
  <c r="L228" s="1"/>
  <c r="J245"/>
  <c r="J243"/>
  <c r="F126" i="1"/>
  <c r="K245" l="1"/>
  <c r="L245" s="1"/>
  <c r="M245"/>
  <c r="K243"/>
  <c r="G226" i="2"/>
  <c r="M228"/>
  <c r="A230"/>
  <c r="J246"/>
  <c r="K246" i="1" l="1"/>
  <c r="L246" s="1"/>
  <c r="M246"/>
  <c r="F226" i="2"/>
  <c r="G228"/>
  <c r="G230"/>
  <c r="K230"/>
  <c r="L230" s="1"/>
  <c r="M230"/>
  <c r="J247"/>
  <c r="I126" i="1"/>
  <c r="A127" s="1"/>
  <c r="G127" s="1"/>
  <c r="M247" l="1"/>
  <c r="K247"/>
  <c r="L247" s="1"/>
  <c r="F228" i="2"/>
  <c r="I226"/>
  <c r="F230"/>
  <c r="A231"/>
  <c r="K231"/>
  <c r="L231" s="1"/>
  <c r="M231"/>
  <c r="J248"/>
  <c r="F127" i="1"/>
  <c r="M248" l="1"/>
  <c r="K248"/>
  <c r="L248" s="1"/>
  <c r="H228" i="2"/>
  <c r="I228"/>
  <c r="I230"/>
  <c r="G231"/>
  <c r="A232"/>
  <c r="M232"/>
  <c r="K232"/>
  <c r="L232" s="1"/>
  <c r="K233"/>
  <c r="L233" s="1"/>
  <c r="J249"/>
  <c r="M249" i="1" l="1"/>
  <c r="K249"/>
  <c r="L249" s="1"/>
  <c r="F231" i="2"/>
  <c r="G232"/>
  <c r="F232" s="1"/>
  <c r="I232" s="1"/>
  <c r="A233"/>
  <c r="M233"/>
  <c r="K234"/>
  <c r="L234" s="1"/>
  <c r="J250"/>
  <c r="I127" i="1"/>
  <c r="A128" s="1"/>
  <c r="G128" s="1"/>
  <c r="M250" l="1"/>
  <c r="K250"/>
  <c r="L250" s="1"/>
  <c r="I231" i="2"/>
  <c r="G233"/>
  <c r="A234"/>
  <c r="K235"/>
  <c r="L235" s="1"/>
  <c r="M234"/>
  <c r="J251"/>
  <c r="F128" i="1"/>
  <c r="M251" l="1"/>
  <c r="K251"/>
  <c r="L251" s="1"/>
  <c r="F233" i="2"/>
  <c r="G234"/>
  <c r="F234" s="1"/>
  <c r="I234" s="1"/>
  <c r="A235"/>
  <c r="K236"/>
  <c r="L236" s="1"/>
  <c r="M235"/>
  <c r="J252"/>
  <c r="M252" i="1" l="1"/>
  <c r="K252"/>
  <c r="L252" s="1"/>
  <c r="I233" i="2"/>
  <c r="G235"/>
  <c r="A236"/>
  <c r="K237"/>
  <c r="L237" s="1"/>
  <c r="M236"/>
  <c r="J253"/>
  <c r="I128" i="1"/>
  <c r="A129" s="1"/>
  <c r="G129" s="1"/>
  <c r="M253" l="1"/>
  <c r="K253"/>
  <c r="L253" s="1"/>
  <c r="F235" i="2"/>
  <c r="G236"/>
  <c r="F236" s="1"/>
  <c r="I236" s="1"/>
  <c r="A237"/>
  <c r="M237"/>
  <c r="K238"/>
  <c r="L238" s="1"/>
  <c r="J254"/>
  <c r="F129" i="1"/>
  <c r="M254" l="1"/>
  <c r="K254"/>
  <c r="L254" s="1"/>
  <c r="I235" i="2"/>
  <c r="G237"/>
  <c r="A238"/>
  <c r="K239"/>
  <c r="L239" s="1"/>
  <c r="M238"/>
  <c r="J255"/>
  <c r="M255" i="1" l="1"/>
  <c r="K255"/>
  <c r="L255" s="1"/>
  <c r="F237" i="2"/>
  <c r="G238"/>
  <c r="F238" s="1"/>
  <c r="I238" s="1"/>
  <c r="A239"/>
  <c r="M239"/>
  <c r="K240"/>
  <c r="L240" s="1"/>
  <c r="J256"/>
  <c r="I129" i="1"/>
  <c r="A130" s="1"/>
  <c r="G130" s="1"/>
  <c r="M256" l="1"/>
  <c r="M258" s="1"/>
  <c r="K256"/>
  <c r="L256" s="1"/>
  <c r="L258" s="1"/>
  <c r="J258"/>
  <c r="I237" i="2"/>
  <c r="G239"/>
  <c r="F239" s="1"/>
  <c r="I239" s="1"/>
  <c r="A240"/>
  <c r="M240"/>
  <c r="K241"/>
  <c r="J260"/>
  <c r="J258"/>
  <c r="M260" i="1" l="1"/>
  <c r="K260"/>
  <c r="L260" s="1"/>
  <c r="K258"/>
  <c r="F130"/>
  <c r="I130" s="1"/>
  <c r="A131" s="1"/>
  <c r="G131" s="1"/>
  <c r="I240" i="2"/>
  <c r="G240"/>
  <c r="F240" s="1"/>
  <c r="K243"/>
  <c r="L241"/>
  <c r="L243" s="1"/>
  <c r="M241"/>
  <c r="A241"/>
  <c r="J261"/>
  <c r="K261" i="1" l="1"/>
  <c r="L261" s="1"/>
  <c r="M261"/>
  <c r="F131"/>
  <c r="I131" s="1"/>
  <c r="A132" s="1"/>
  <c r="G132" s="1"/>
  <c r="G241" i="2"/>
  <c r="M243"/>
  <c r="A245"/>
  <c r="J262"/>
  <c r="K262" i="1" l="1"/>
  <c r="L262" s="1"/>
  <c r="M262"/>
  <c r="F132"/>
  <c r="I132" s="1"/>
  <c r="A133" s="1"/>
  <c r="G133" s="1"/>
  <c r="G245" i="2"/>
  <c r="F241"/>
  <c r="G243"/>
  <c r="K245"/>
  <c r="L245" s="1"/>
  <c r="M245"/>
  <c r="J263"/>
  <c r="M263" i="1" l="1"/>
  <c r="K263"/>
  <c r="L263" s="1"/>
  <c r="F133"/>
  <c r="I133" s="1"/>
  <c r="A134" s="1"/>
  <c r="G134" s="1"/>
  <c r="F243" i="2"/>
  <c r="I241"/>
  <c r="F245"/>
  <c r="A246"/>
  <c r="K246"/>
  <c r="L246" s="1"/>
  <c r="M246"/>
  <c r="J264"/>
  <c r="M264" i="1" l="1"/>
  <c r="K264"/>
  <c r="L264" s="1"/>
  <c r="F134"/>
  <c r="I134" s="1"/>
  <c r="A135" s="1"/>
  <c r="G135" s="1"/>
  <c r="I245" i="2"/>
  <c r="G246"/>
  <c r="H243"/>
  <c r="I243"/>
  <c r="A247"/>
  <c r="M247"/>
  <c r="K248"/>
  <c r="L248" s="1"/>
  <c r="K247"/>
  <c r="L247" s="1"/>
  <c r="J265"/>
  <c r="M265" i="1" l="1"/>
  <c r="K265"/>
  <c r="L265" s="1"/>
  <c r="F135"/>
  <c r="I135" s="1"/>
  <c r="A136" s="1"/>
  <c r="F246" i="2"/>
  <c r="G247"/>
  <c r="F247" s="1"/>
  <c r="I247" s="1"/>
  <c r="A248"/>
  <c r="K249"/>
  <c r="L249" s="1"/>
  <c r="M248"/>
  <c r="J266"/>
  <c r="M266" i="1" l="1"/>
  <c r="K266"/>
  <c r="L266" s="1"/>
  <c r="G136"/>
  <c r="G138" s="1"/>
  <c r="G248" i="2"/>
  <c r="I246"/>
  <c r="A249"/>
  <c r="M249"/>
  <c r="K250"/>
  <c r="L250" s="1"/>
  <c r="J267"/>
  <c r="M267" i="1" l="1"/>
  <c r="K267"/>
  <c r="L267" s="1"/>
  <c r="F136"/>
  <c r="I136" s="1"/>
  <c r="A140" s="1"/>
  <c r="G140" s="1"/>
  <c r="F248" i="2"/>
  <c r="G249"/>
  <c r="F249" s="1"/>
  <c r="I249" s="1"/>
  <c r="A250"/>
  <c r="K251"/>
  <c r="L251" s="1"/>
  <c r="M250"/>
  <c r="J268"/>
  <c r="M268" i="1" l="1"/>
  <c r="K268"/>
  <c r="L268" s="1"/>
  <c r="F138"/>
  <c r="H138" s="1"/>
  <c r="I248" i="2"/>
  <c r="G250"/>
  <c r="A251"/>
  <c r="M251"/>
  <c r="K252"/>
  <c r="L252" s="1"/>
  <c r="J269"/>
  <c r="F140" i="1"/>
  <c r="K269" l="1"/>
  <c r="L269" s="1"/>
  <c r="M269"/>
  <c r="I138"/>
  <c r="F250" i="2"/>
  <c r="G251"/>
  <c r="F251" s="1"/>
  <c r="I251" s="1"/>
  <c r="A252"/>
  <c r="K253"/>
  <c r="L253" s="1"/>
  <c r="M252"/>
  <c r="J270"/>
  <c r="M270" i="1" l="1"/>
  <c r="K270"/>
  <c r="L270" s="1"/>
  <c r="I250" i="2"/>
  <c r="G252"/>
  <c r="A253"/>
  <c r="M253"/>
  <c r="K254"/>
  <c r="L254" s="1"/>
  <c r="J271"/>
  <c r="I140" i="1"/>
  <c r="A141" s="1"/>
  <c r="G141" s="1"/>
  <c r="M271" l="1"/>
  <c r="M273" s="1"/>
  <c r="K271"/>
  <c r="L271" s="1"/>
  <c r="L273" s="1"/>
  <c r="J273"/>
  <c r="F252" i="2"/>
  <c r="G253"/>
  <c r="F253" s="1"/>
  <c r="I253" s="1"/>
  <c r="A254"/>
  <c r="K255"/>
  <c r="L255" s="1"/>
  <c r="M254"/>
  <c r="J275"/>
  <c r="J273"/>
  <c r="F141" i="1"/>
  <c r="M275" l="1"/>
  <c r="K275"/>
  <c r="L275" s="1"/>
  <c r="K273"/>
  <c r="I252" i="2"/>
  <c r="G254"/>
  <c r="F254" s="1"/>
  <c r="I254" s="1"/>
  <c r="A255"/>
  <c r="M255"/>
  <c r="K256"/>
  <c r="J276"/>
  <c r="K276" i="1" l="1"/>
  <c r="L276" s="1"/>
  <c r="M276"/>
  <c r="G255" i="2"/>
  <c r="F255" s="1"/>
  <c r="I255" s="1"/>
  <c r="K258"/>
  <c r="L256"/>
  <c r="L258" s="1"/>
  <c r="A256"/>
  <c r="M256"/>
  <c r="J277"/>
  <c r="I141" i="1"/>
  <c r="A142" s="1"/>
  <c r="G142" s="1"/>
  <c r="M277" l="1"/>
  <c r="K277"/>
  <c r="L277" s="1"/>
  <c r="G256" i="2"/>
  <c r="M258"/>
  <c r="A260"/>
  <c r="J278"/>
  <c r="F142" i="1"/>
  <c r="M278" l="1"/>
  <c r="K278"/>
  <c r="L278" s="1"/>
  <c r="F256" i="2"/>
  <c r="G258"/>
  <c r="G260"/>
  <c r="K260"/>
  <c r="L260" s="1"/>
  <c r="M260"/>
  <c r="J279"/>
  <c r="M279" i="1" l="1"/>
  <c r="K279"/>
  <c r="L279" s="1"/>
  <c r="F258" i="2"/>
  <c r="I256"/>
  <c r="F260"/>
  <c r="A261"/>
  <c r="M261"/>
  <c r="K261"/>
  <c r="L261" s="1"/>
  <c r="J280"/>
  <c r="I142" i="1"/>
  <c r="A143" s="1"/>
  <c r="G143" s="1"/>
  <c r="M280" l="1"/>
  <c r="K280"/>
  <c r="L280" s="1"/>
  <c r="H258" i="2"/>
  <c r="I258"/>
  <c r="I260"/>
  <c r="G261"/>
  <c r="A262"/>
  <c r="K262"/>
  <c r="L262" s="1"/>
  <c r="K263"/>
  <c r="L263" s="1"/>
  <c r="M262"/>
  <c r="J281"/>
  <c r="F143" i="1"/>
  <c r="K281" l="1"/>
  <c r="L281" s="1"/>
  <c r="M281"/>
  <c r="F261" i="2"/>
  <c r="G262"/>
  <c r="F262" s="1"/>
  <c r="I262" s="1"/>
  <c r="A263"/>
  <c r="M263"/>
  <c r="K264"/>
  <c r="L264" s="1"/>
  <c r="J282"/>
  <c r="K282" i="1" l="1"/>
  <c r="L282" s="1"/>
  <c r="M282"/>
  <c r="I261" i="2"/>
  <c r="G263"/>
  <c r="A264"/>
  <c r="K265"/>
  <c r="L265" s="1"/>
  <c r="M264"/>
  <c r="J283"/>
  <c r="I143" i="1"/>
  <c r="A144" s="1"/>
  <c r="G144" s="1"/>
  <c r="K283" l="1"/>
  <c r="L283" s="1"/>
  <c r="M283"/>
  <c r="G264" i="2"/>
  <c r="F264" s="1"/>
  <c r="I264" s="1"/>
  <c r="F263"/>
  <c r="A265"/>
  <c r="M265"/>
  <c r="K266"/>
  <c r="L266" s="1"/>
  <c r="J284"/>
  <c r="F144" i="1"/>
  <c r="K284" l="1"/>
  <c r="L284" s="1"/>
  <c r="M284"/>
  <c r="I263" i="2"/>
  <c r="G265"/>
  <c r="F265" s="1"/>
  <c r="I265" s="1"/>
  <c r="A266"/>
  <c r="K267"/>
  <c r="L267" s="1"/>
  <c r="M266"/>
  <c r="J285"/>
  <c r="M285" i="1" l="1"/>
  <c r="K285"/>
  <c r="L285" s="1"/>
  <c r="G266" i="2"/>
  <c r="F266" s="1"/>
  <c r="I266" s="1"/>
  <c r="A267"/>
  <c r="M267"/>
  <c r="K268"/>
  <c r="L268" s="1"/>
  <c r="J286"/>
  <c r="I144" i="1"/>
  <c r="A145" s="1"/>
  <c r="G145" s="1"/>
  <c r="M286" l="1"/>
  <c r="M288" s="1"/>
  <c r="K286"/>
  <c r="L286" s="1"/>
  <c r="L288" s="1"/>
  <c r="J288"/>
  <c r="G267" i="2"/>
  <c r="F267" s="1"/>
  <c r="I267" s="1"/>
  <c r="A268"/>
  <c r="K269"/>
  <c r="L269" s="1"/>
  <c r="M268"/>
  <c r="J290"/>
  <c r="J288"/>
  <c r="K290" i="1" l="1"/>
  <c r="L290" s="1"/>
  <c r="M290"/>
  <c r="K288"/>
  <c r="F145"/>
  <c r="I145" s="1"/>
  <c r="A146" s="1"/>
  <c r="G146" s="1"/>
  <c r="G268" i="2"/>
  <c r="F268" s="1"/>
  <c r="I268" s="1"/>
  <c r="A269"/>
  <c r="M269"/>
  <c r="K270"/>
  <c r="L270" s="1"/>
  <c r="J291"/>
  <c r="M291" i="1" l="1"/>
  <c r="K291"/>
  <c r="L291" s="1"/>
  <c r="F146"/>
  <c r="I146" s="1"/>
  <c r="A147" s="1"/>
  <c r="G147" s="1"/>
  <c r="G269" i="2"/>
  <c r="F269" s="1"/>
  <c r="I269" s="1"/>
  <c r="A270"/>
  <c r="K271"/>
  <c r="M270"/>
  <c r="J292"/>
  <c r="M292" i="1" l="1"/>
  <c r="K292"/>
  <c r="L292" s="1"/>
  <c r="F147"/>
  <c r="I147" s="1"/>
  <c r="A148" s="1"/>
  <c r="G148" s="1"/>
  <c r="G270" i="2"/>
  <c r="F270" s="1"/>
  <c r="I270" s="1"/>
  <c r="K273"/>
  <c r="L271"/>
  <c r="L273" s="1"/>
  <c r="A271"/>
  <c r="M271"/>
  <c r="J293"/>
  <c r="M293" i="1" l="1"/>
  <c r="K293"/>
  <c r="L293" s="1"/>
  <c r="F148"/>
  <c r="I148" s="1"/>
  <c r="A149" s="1"/>
  <c r="G149" s="1"/>
  <c r="G271" i="2"/>
  <c r="M273"/>
  <c r="A275"/>
  <c r="J294"/>
  <c r="M294" i="1" l="1"/>
  <c r="K294"/>
  <c r="L294" s="1"/>
  <c r="F149"/>
  <c r="I149" s="1"/>
  <c r="A150" s="1"/>
  <c r="G150" s="1"/>
  <c r="F271" i="2"/>
  <c r="G273"/>
  <c r="G275"/>
  <c r="M275"/>
  <c r="K275"/>
  <c r="L275" s="1"/>
  <c r="J295"/>
  <c r="K295" i="1" l="1"/>
  <c r="L295" s="1"/>
  <c r="M295"/>
  <c r="F150"/>
  <c r="I150" s="1"/>
  <c r="A151" s="1"/>
  <c r="F273" i="2"/>
  <c r="I271"/>
  <c r="F275"/>
  <c r="A276"/>
  <c r="K276"/>
  <c r="L276" s="1"/>
  <c r="M276"/>
  <c r="J296"/>
  <c r="M296" i="1" l="1"/>
  <c r="K296"/>
  <c r="L296" s="1"/>
  <c r="G151"/>
  <c r="G153" s="1"/>
  <c r="H273" i="2"/>
  <c r="I273"/>
  <c r="I275"/>
  <c r="G276"/>
  <c r="A277"/>
  <c r="M277"/>
  <c r="K278"/>
  <c r="L278" s="1"/>
  <c r="K277"/>
  <c r="L277" s="1"/>
  <c r="J297"/>
  <c r="M297" i="1" l="1"/>
  <c r="K297"/>
  <c r="L297" s="1"/>
  <c r="F151"/>
  <c r="I151" s="1"/>
  <c r="A155" s="1"/>
  <c r="G155" s="1"/>
  <c r="G277" i="2"/>
  <c r="F277" s="1"/>
  <c r="I277" s="1"/>
  <c r="F276"/>
  <c r="A278"/>
  <c r="K279"/>
  <c r="L279" s="1"/>
  <c r="M278"/>
  <c r="J298"/>
  <c r="K298" i="1" l="1"/>
  <c r="L298" s="1"/>
  <c r="M298"/>
  <c r="F153"/>
  <c r="H153" s="1"/>
  <c r="I276" i="2"/>
  <c r="I278"/>
  <c r="G278"/>
  <c r="F278" s="1"/>
  <c r="A279"/>
  <c r="M279"/>
  <c r="K280"/>
  <c r="L280" s="1"/>
  <c r="J299"/>
  <c r="F155" i="1"/>
  <c r="K299" l="1"/>
  <c r="L299" s="1"/>
  <c r="M299"/>
  <c r="I153"/>
  <c r="G279" i="2"/>
  <c r="F279" s="1"/>
  <c r="A280"/>
  <c r="K281"/>
  <c r="L281" s="1"/>
  <c r="M280"/>
  <c r="J300"/>
  <c r="K300" i="1" l="1"/>
  <c r="L300" s="1"/>
  <c r="M300"/>
  <c r="G280" i="2"/>
  <c r="F280" s="1"/>
  <c r="I279"/>
  <c r="A281"/>
  <c r="M281"/>
  <c r="K282"/>
  <c r="L282" s="1"/>
  <c r="J301"/>
  <c r="I155" i="1"/>
  <c r="A156" s="1"/>
  <c r="G156" s="1"/>
  <c r="M301" l="1"/>
  <c r="M303" s="1"/>
  <c r="K301"/>
  <c r="L301" s="1"/>
  <c r="L303" s="1"/>
  <c r="J303"/>
  <c r="I280" i="2"/>
  <c r="G281"/>
  <c r="F281" s="1"/>
  <c r="I281" s="1"/>
  <c r="A282"/>
  <c r="K283"/>
  <c r="L283" s="1"/>
  <c r="M282"/>
  <c r="J305"/>
  <c r="J303"/>
  <c r="F156" i="1"/>
  <c r="M305" l="1"/>
  <c r="K305"/>
  <c r="L305" s="1"/>
  <c r="K303"/>
  <c r="G282" i="2"/>
  <c r="F282" s="1"/>
  <c r="I282" s="1"/>
  <c r="A283"/>
  <c r="M283"/>
  <c r="K284"/>
  <c r="L284" s="1"/>
  <c r="J306"/>
  <c r="K306" i="1" l="1"/>
  <c r="L306" s="1"/>
  <c r="M306"/>
  <c r="G283" i="2"/>
  <c r="F283" s="1"/>
  <c r="I283" s="1"/>
  <c r="A284"/>
  <c r="K285"/>
  <c r="L285" s="1"/>
  <c r="M284"/>
  <c r="J307"/>
  <c r="I156" i="1"/>
  <c r="A157" s="1"/>
  <c r="G157" s="1"/>
  <c r="K307" l="1"/>
  <c r="L307" s="1"/>
  <c r="M307"/>
  <c r="G284" i="2"/>
  <c r="F284" s="1"/>
  <c r="I284" s="1"/>
  <c r="A285"/>
  <c r="M285"/>
  <c r="K286"/>
  <c r="J308"/>
  <c r="F157" i="1"/>
  <c r="M308" l="1"/>
  <c r="K308"/>
  <c r="L308" s="1"/>
  <c r="G285" i="2"/>
  <c r="F285" s="1"/>
  <c r="I285" s="1"/>
  <c r="A286"/>
  <c r="M286"/>
  <c r="K288"/>
  <c r="L286"/>
  <c r="L288" s="1"/>
  <c r="J309"/>
  <c r="M309" i="1" l="1"/>
  <c r="K309"/>
  <c r="L309" s="1"/>
  <c r="G286" i="2"/>
  <c r="M288"/>
  <c r="A290"/>
  <c r="J310"/>
  <c r="I157" i="1"/>
  <c r="A158" s="1"/>
  <c r="G158" s="1"/>
  <c r="M310" l="1"/>
  <c r="K310"/>
  <c r="L310" s="1"/>
  <c r="F286" i="2"/>
  <c r="G288"/>
  <c r="G290"/>
  <c r="K290"/>
  <c r="L290" s="1"/>
  <c r="M290"/>
  <c r="J311"/>
  <c r="F158" i="1"/>
  <c r="M311" l="1"/>
  <c r="K311"/>
  <c r="L311" s="1"/>
  <c r="F288" i="2"/>
  <c r="I286"/>
  <c r="F290"/>
  <c r="A291"/>
  <c r="M291"/>
  <c r="K291"/>
  <c r="L291" s="1"/>
  <c r="J312"/>
  <c r="M312" i="1" l="1"/>
  <c r="K312"/>
  <c r="L312" s="1"/>
  <c r="H288" i="2"/>
  <c r="I288"/>
  <c r="I290"/>
  <c r="G291"/>
  <c r="A292"/>
  <c r="K293"/>
  <c r="L293" s="1"/>
  <c r="M292"/>
  <c r="K292"/>
  <c r="L292" s="1"/>
  <c r="J313"/>
  <c r="I158" i="1"/>
  <c r="A159" s="1"/>
  <c r="G159" s="1"/>
  <c r="M313" l="1"/>
  <c r="K313"/>
  <c r="L313" s="1"/>
  <c r="G292" i="2"/>
  <c r="F292" s="1"/>
  <c r="I292" s="1"/>
  <c r="F291"/>
  <c r="A293"/>
  <c r="M293"/>
  <c r="K294"/>
  <c r="L294" s="1"/>
  <c r="J314"/>
  <c r="F159" i="1"/>
  <c r="M314" l="1"/>
  <c r="K314"/>
  <c r="L314" s="1"/>
  <c r="I291" i="2"/>
  <c r="G293"/>
  <c r="F293" s="1"/>
  <c r="I293" s="1"/>
  <c r="A294"/>
  <c r="K295"/>
  <c r="L295" s="1"/>
  <c r="M294"/>
  <c r="J315"/>
  <c r="M315" i="1" l="1"/>
  <c r="K315"/>
  <c r="L315" s="1"/>
  <c r="G294" i="2"/>
  <c r="F294" s="1"/>
  <c r="I294" s="1"/>
  <c r="A295"/>
  <c r="M295"/>
  <c r="K296"/>
  <c r="L296" s="1"/>
  <c r="J316"/>
  <c r="I159" i="1"/>
  <c r="A160" s="1"/>
  <c r="G160" s="1"/>
  <c r="M316" l="1"/>
  <c r="M318" s="1"/>
  <c r="K316"/>
  <c r="L316" s="1"/>
  <c r="L318" s="1"/>
  <c r="J318"/>
  <c r="G295" i="2"/>
  <c r="F295" s="1"/>
  <c r="I295" s="1"/>
  <c r="A296"/>
  <c r="K297"/>
  <c r="L297" s="1"/>
  <c r="M296"/>
  <c r="J320"/>
  <c r="J318"/>
  <c r="K320" i="1" l="1"/>
  <c r="L320" s="1"/>
  <c r="M320"/>
  <c r="K318"/>
  <c r="F160"/>
  <c r="I160" s="1"/>
  <c r="A161" s="1"/>
  <c r="G161" s="1"/>
  <c r="G296" i="2"/>
  <c r="F296" s="1"/>
  <c r="I296" s="1"/>
  <c r="A297"/>
  <c r="M297"/>
  <c r="K298"/>
  <c r="L298" s="1"/>
  <c r="J321"/>
  <c r="M321" i="1" l="1"/>
  <c r="K321"/>
  <c r="L321" s="1"/>
  <c r="F161"/>
  <c r="I161" s="1"/>
  <c r="A162" s="1"/>
  <c r="G162" s="1"/>
  <c r="G297" i="2"/>
  <c r="F297" s="1"/>
  <c r="I297" s="1"/>
  <c r="A298"/>
  <c r="K299"/>
  <c r="L299" s="1"/>
  <c r="M298"/>
  <c r="J322"/>
  <c r="K322" i="1" l="1"/>
  <c r="L322" s="1"/>
  <c r="M322"/>
  <c r="F162"/>
  <c r="I162" s="1"/>
  <c r="A163" s="1"/>
  <c r="G163" s="1"/>
  <c r="G298" i="2"/>
  <c r="F298" s="1"/>
  <c r="I298" s="1"/>
  <c r="A299"/>
  <c r="M299"/>
  <c r="K300"/>
  <c r="L300" s="1"/>
  <c r="J323"/>
  <c r="K323" i="1" l="1"/>
  <c r="L323" s="1"/>
  <c r="M323"/>
  <c r="F163"/>
  <c r="I163" s="1"/>
  <c r="A164" s="1"/>
  <c r="G164" s="1"/>
  <c r="G299" i="2"/>
  <c r="F299" s="1"/>
  <c r="I299" s="1"/>
  <c r="A300"/>
  <c r="K301"/>
  <c r="M300"/>
  <c r="J324"/>
  <c r="M324" i="1" l="1"/>
  <c r="K324"/>
  <c r="L324" s="1"/>
  <c r="F164"/>
  <c r="I164" s="1"/>
  <c r="A165" s="1"/>
  <c r="G165" s="1"/>
  <c r="G300" i="2"/>
  <c r="F300" s="1"/>
  <c r="I300" s="1"/>
  <c r="K303"/>
  <c r="L301"/>
  <c r="L303" s="1"/>
  <c r="A301"/>
  <c r="M301"/>
  <c r="J325"/>
  <c r="K325" i="1" l="1"/>
  <c r="L325" s="1"/>
  <c r="M325"/>
  <c r="F165"/>
  <c r="I165" s="1"/>
  <c r="A166" s="1"/>
  <c r="G301" i="2"/>
  <c r="M303"/>
  <c r="A305"/>
  <c r="J326"/>
  <c r="K326" i="1" l="1"/>
  <c r="L326" s="1"/>
  <c r="M326"/>
  <c r="G166"/>
  <c r="G168" s="1"/>
  <c r="F301" i="2"/>
  <c r="G303"/>
  <c r="G305"/>
  <c r="M305"/>
  <c r="K305"/>
  <c r="L305" s="1"/>
  <c r="J327"/>
  <c r="M327" i="1" l="1"/>
  <c r="K327"/>
  <c r="L327" s="1"/>
  <c r="F166"/>
  <c r="I166" s="1"/>
  <c r="A170" s="1"/>
  <c r="G170" s="1"/>
  <c r="F303" i="2"/>
  <c r="I301"/>
  <c r="F305"/>
  <c r="A306"/>
  <c r="K306"/>
  <c r="L306" s="1"/>
  <c r="M306"/>
  <c r="J328"/>
  <c r="M328" i="1" l="1"/>
  <c r="K328"/>
  <c r="L328" s="1"/>
  <c r="F168"/>
  <c r="I168" s="1"/>
  <c r="G306" i="2"/>
  <c r="H303"/>
  <c r="I303"/>
  <c r="I305"/>
  <c r="A307"/>
  <c r="M307"/>
  <c r="K308"/>
  <c r="L308" s="1"/>
  <c r="K307"/>
  <c r="L307" s="1"/>
  <c r="J329"/>
  <c r="F170" i="1"/>
  <c r="K329" l="1"/>
  <c r="L329" s="1"/>
  <c r="M329"/>
  <c r="H168"/>
  <c r="G307" i="2"/>
  <c r="F307" s="1"/>
  <c r="I307" s="1"/>
  <c r="F306"/>
  <c r="A308"/>
  <c r="K309"/>
  <c r="L309" s="1"/>
  <c r="M308"/>
  <c r="J330"/>
  <c r="M330" i="1" l="1"/>
  <c r="K330"/>
  <c r="L330" s="1"/>
  <c r="I306" i="2"/>
  <c r="G308"/>
  <c r="F308" s="1"/>
  <c r="I308" s="1"/>
  <c r="A309"/>
  <c r="M309"/>
  <c r="K310"/>
  <c r="L310" s="1"/>
  <c r="J331"/>
  <c r="I170" i="1"/>
  <c r="A171" s="1"/>
  <c r="G171" s="1"/>
  <c r="M331" l="1"/>
  <c r="M333" s="1"/>
  <c r="K331"/>
  <c r="L331" s="1"/>
  <c r="L333" s="1"/>
  <c r="J333"/>
  <c r="G309" i="2"/>
  <c r="A310"/>
  <c r="K311"/>
  <c r="L311" s="1"/>
  <c r="M310"/>
  <c r="J335"/>
  <c r="J333"/>
  <c r="F171" i="1"/>
  <c r="K335" l="1"/>
  <c r="L335" s="1"/>
  <c r="M335"/>
  <c r="K333"/>
  <c r="F309" i="2"/>
  <c r="G310"/>
  <c r="F310" s="1"/>
  <c r="I310" s="1"/>
  <c r="A311"/>
  <c r="M311"/>
  <c r="K312"/>
  <c r="L312" s="1"/>
  <c r="J336"/>
  <c r="K336" i="1" l="1"/>
  <c r="L336" s="1"/>
  <c r="M336"/>
  <c r="I309" i="2"/>
  <c r="G311"/>
  <c r="A312"/>
  <c r="K313"/>
  <c r="L313" s="1"/>
  <c r="M312"/>
  <c r="J337"/>
  <c r="I171" i="1"/>
  <c r="A172" s="1"/>
  <c r="G172" s="1"/>
  <c r="K337" l="1"/>
  <c r="L337" s="1"/>
  <c r="M337"/>
  <c r="F311" i="2"/>
  <c r="G312"/>
  <c r="F312" s="1"/>
  <c r="I312" s="1"/>
  <c r="A313"/>
  <c r="M313"/>
  <c r="K314"/>
  <c r="L314" s="1"/>
  <c r="J338"/>
  <c r="F172" i="1"/>
  <c r="M338" l="1"/>
  <c r="K338"/>
  <c r="L338" s="1"/>
  <c r="I311" i="2"/>
  <c r="G313"/>
  <c r="F313" s="1"/>
  <c r="I313" s="1"/>
  <c r="A314"/>
  <c r="K315"/>
  <c r="L315" s="1"/>
  <c r="M314"/>
  <c r="J339"/>
  <c r="K339" i="1" l="1"/>
  <c r="L339" s="1"/>
  <c r="M339"/>
  <c r="G314" i="2"/>
  <c r="F314" s="1"/>
  <c r="A315"/>
  <c r="M315"/>
  <c r="K316"/>
  <c r="J340"/>
  <c r="I172" i="1"/>
  <c r="A173" s="1"/>
  <c r="G173" s="1"/>
  <c r="M340" l="1"/>
  <c r="K340"/>
  <c r="L340" s="1"/>
  <c r="G315" i="2"/>
  <c r="F315" s="1"/>
  <c r="I315" s="1"/>
  <c r="I314"/>
  <c r="A316"/>
  <c r="M316"/>
  <c r="K318"/>
  <c r="L316"/>
  <c r="L318" s="1"/>
  <c r="J341"/>
  <c r="F173" i="1"/>
  <c r="M341" l="1"/>
  <c r="K341"/>
  <c r="L341" s="1"/>
  <c r="G316" i="2"/>
  <c r="M318"/>
  <c r="A320"/>
  <c r="J342"/>
  <c r="M342" i="1" l="1"/>
  <c r="K342"/>
  <c r="L342" s="1"/>
  <c r="F316" i="2"/>
  <c r="G318"/>
  <c r="G320"/>
  <c r="K320"/>
  <c r="L320" s="1"/>
  <c r="M320"/>
  <c r="J343"/>
  <c r="I173" i="1"/>
  <c r="A174" s="1"/>
  <c r="G174" s="1"/>
  <c r="M343" l="1"/>
  <c r="K343"/>
  <c r="L343" s="1"/>
  <c r="F318" i="2"/>
  <c r="I316"/>
  <c r="F320"/>
  <c r="A321"/>
  <c r="M321"/>
  <c r="K321"/>
  <c r="L321" s="1"/>
  <c r="J344"/>
  <c r="F174" i="1"/>
  <c r="M344" l="1"/>
  <c r="K344"/>
  <c r="L344" s="1"/>
  <c r="H318" i="2"/>
  <c r="I318"/>
  <c r="I320"/>
  <c r="G321"/>
  <c r="A322"/>
  <c r="K323"/>
  <c r="L323" s="1"/>
  <c r="M322"/>
  <c r="K322"/>
  <c r="L322" s="1"/>
  <c r="J345"/>
  <c r="K345" i="1" l="1"/>
  <c r="L345" s="1"/>
  <c r="M345"/>
  <c r="F321" i="2"/>
  <c r="G322"/>
  <c r="F322" s="1"/>
  <c r="I322" s="1"/>
  <c r="A323"/>
  <c r="M323"/>
  <c r="K324"/>
  <c r="L324" s="1"/>
  <c r="J346"/>
  <c r="I174" i="1"/>
  <c r="A175" s="1"/>
  <c r="G175" s="1"/>
  <c r="K346" l="1"/>
  <c r="L346" s="1"/>
  <c r="L348" s="1"/>
  <c r="M346"/>
  <c r="M348" s="1"/>
  <c r="J348"/>
  <c r="I321" i="2"/>
  <c r="G323"/>
  <c r="A324"/>
  <c r="K325"/>
  <c r="L325" s="1"/>
  <c r="M324"/>
  <c r="J350"/>
  <c r="J348"/>
  <c r="K350" i="1" l="1"/>
  <c r="L350" s="1"/>
  <c r="M350"/>
  <c r="K348"/>
  <c r="F175"/>
  <c r="I175" s="1"/>
  <c r="A176" s="1"/>
  <c r="G176" s="1"/>
  <c r="G324" i="2"/>
  <c r="F324" s="1"/>
  <c r="I324" s="1"/>
  <c r="F323"/>
  <c r="A325"/>
  <c r="M325"/>
  <c r="K326"/>
  <c r="L326" s="1"/>
  <c r="J351"/>
  <c r="K351" i="1" l="1"/>
  <c r="L351" s="1"/>
  <c r="M351"/>
  <c r="F176"/>
  <c r="I176" s="1"/>
  <c r="A177" s="1"/>
  <c r="G177" s="1"/>
  <c r="I323" i="2"/>
  <c r="G325"/>
  <c r="F325" s="1"/>
  <c r="I325" s="1"/>
  <c r="A326"/>
  <c r="K327"/>
  <c r="L327" s="1"/>
  <c r="M326"/>
  <c r="J352"/>
  <c r="M352" i="1" l="1"/>
  <c r="K352"/>
  <c r="L352" s="1"/>
  <c r="F177"/>
  <c r="I177" s="1"/>
  <c r="A178" s="1"/>
  <c r="G178" s="1"/>
  <c r="G326" i="2"/>
  <c r="F326" s="1"/>
  <c r="I326" s="1"/>
  <c r="A327"/>
  <c r="M327"/>
  <c r="K328"/>
  <c r="L328" s="1"/>
  <c r="J353"/>
  <c r="M353" i="1" l="1"/>
  <c r="K353"/>
  <c r="L353" s="1"/>
  <c r="F178"/>
  <c r="I178" s="1"/>
  <c r="A179" s="1"/>
  <c r="G179" s="1"/>
  <c r="G327" i="2"/>
  <c r="F327" s="1"/>
  <c r="I327" s="1"/>
  <c r="A328"/>
  <c r="K329"/>
  <c r="L329" s="1"/>
  <c r="M328"/>
  <c r="J354"/>
  <c r="K354" i="1" l="1"/>
  <c r="L354" s="1"/>
  <c r="M354"/>
  <c r="F179"/>
  <c r="I179" s="1"/>
  <c r="A180" s="1"/>
  <c r="G180" s="1"/>
  <c r="G328" i="2"/>
  <c r="F328" s="1"/>
  <c r="I328" s="1"/>
  <c r="A329"/>
  <c r="M329"/>
  <c r="K330"/>
  <c r="L330" s="1"/>
  <c r="J355"/>
  <c r="M355" i="1" l="1"/>
  <c r="K355"/>
  <c r="L355" s="1"/>
  <c r="F180"/>
  <c r="I180" s="1"/>
  <c r="A181" s="1"/>
  <c r="G329" i="2"/>
  <c r="F329" s="1"/>
  <c r="I329" s="1"/>
  <c r="A330"/>
  <c r="K331"/>
  <c r="M330"/>
  <c r="J356"/>
  <c r="M356" i="1" l="1"/>
  <c r="K356"/>
  <c r="L356" s="1"/>
  <c r="G181"/>
  <c r="G183" s="1"/>
  <c r="G330" i="2"/>
  <c r="F330" s="1"/>
  <c r="I330" s="1"/>
  <c r="K333"/>
  <c r="L331"/>
  <c r="L333" s="1"/>
  <c r="A331"/>
  <c r="M331"/>
  <c r="J357"/>
  <c r="M357" i="1" l="1"/>
  <c r="K357"/>
  <c r="L357" s="1"/>
  <c r="F181"/>
  <c r="I181" s="1"/>
  <c r="A185" s="1"/>
  <c r="G185" s="1"/>
  <c r="G331" i="2"/>
  <c r="M333"/>
  <c r="A335"/>
  <c r="J358"/>
  <c r="M358" i="1" l="1"/>
  <c r="K358"/>
  <c r="L358" s="1"/>
  <c r="F183"/>
  <c r="I183" s="1"/>
  <c r="F331" i="2"/>
  <c r="G333"/>
  <c r="G335"/>
  <c r="M335"/>
  <c r="K335"/>
  <c r="L335" s="1"/>
  <c r="J359"/>
  <c r="F185" i="1"/>
  <c r="M359" l="1"/>
  <c r="K359"/>
  <c r="L359" s="1"/>
  <c r="H183"/>
  <c r="F333" i="2"/>
  <c r="I331"/>
  <c r="F335"/>
  <c r="A336"/>
  <c r="K336"/>
  <c r="L336" s="1"/>
  <c r="M336"/>
  <c r="J360"/>
  <c r="K360" i="1" l="1"/>
  <c r="L360" s="1"/>
  <c r="M360"/>
  <c r="H333" i="2"/>
  <c r="I333"/>
  <c r="I335"/>
  <c r="G336"/>
  <c r="A337"/>
  <c r="M337"/>
  <c r="K338"/>
  <c r="L338" s="1"/>
  <c r="K337"/>
  <c r="L337" s="1"/>
  <c r="J361"/>
  <c r="I185" i="1"/>
  <c r="A186" s="1"/>
  <c r="G186" s="1"/>
  <c r="M361" l="1"/>
  <c r="M363" s="1"/>
  <c r="K361"/>
  <c r="L361" s="1"/>
  <c r="L363" s="1"/>
  <c r="J363"/>
  <c r="F336" i="2"/>
  <c r="G337"/>
  <c r="F337" s="1"/>
  <c r="I337" s="1"/>
  <c r="A338"/>
  <c r="K339"/>
  <c r="L339" s="1"/>
  <c r="M338"/>
  <c r="J365"/>
  <c r="J363"/>
  <c r="F186" i="1"/>
  <c r="K365" l="1"/>
  <c r="L365" s="1"/>
  <c r="M365"/>
  <c r="K363"/>
  <c r="I336" i="2"/>
  <c r="G338"/>
  <c r="A339"/>
  <c r="M339"/>
  <c r="K340"/>
  <c r="L340" s="1"/>
  <c r="J366"/>
  <c r="M366" i="1" l="1"/>
  <c r="K366"/>
  <c r="L366" s="1"/>
  <c r="F338" i="2"/>
  <c r="G339"/>
  <c r="F339" s="1"/>
  <c r="I339" s="1"/>
  <c r="A340"/>
  <c r="K341"/>
  <c r="L341" s="1"/>
  <c r="M340"/>
  <c r="J367"/>
  <c r="I186" i="1"/>
  <c r="A187" s="1"/>
  <c r="G187" s="1"/>
  <c r="M367" l="1"/>
  <c r="K367"/>
  <c r="L367" s="1"/>
  <c r="I338" i="2"/>
  <c r="G340"/>
  <c r="A341"/>
  <c r="M341"/>
  <c r="K342"/>
  <c r="L342" s="1"/>
  <c r="J368"/>
  <c r="F187" i="1"/>
  <c r="K368" l="1"/>
  <c r="L368" s="1"/>
  <c r="M368"/>
  <c r="F340" i="2"/>
  <c r="G341"/>
  <c r="F341" s="1"/>
  <c r="I341" s="1"/>
  <c r="A342"/>
  <c r="K343"/>
  <c r="L343" s="1"/>
  <c r="M342"/>
  <c r="J369"/>
  <c r="K369" i="1" l="1"/>
  <c r="L369" s="1"/>
  <c r="M369"/>
  <c r="I340" i="2"/>
  <c r="G342"/>
  <c r="A343"/>
  <c r="M343"/>
  <c r="K344"/>
  <c r="L344" s="1"/>
  <c r="J370"/>
  <c r="I187" i="1"/>
  <c r="A188" s="1"/>
  <c r="G188" s="1"/>
  <c r="M370" l="1"/>
  <c r="K370"/>
  <c r="L370" s="1"/>
  <c r="F342" i="2"/>
  <c r="G343"/>
  <c r="F343" s="1"/>
  <c r="I343" s="1"/>
  <c r="A344"/>
  <c r="K345"/>
  <c r="L345" s="1"/>
  <c r="M344"/>
  <c r="J371"/>
  <c r="F188" i="1"/>
  <c r="K371" l="1"/>
  <c r="L371" s="1"/>
  <c r="M371"/>
  <c r="I342" i="2"/>
  <c r="G344"/>
  <c r="F344" s="1"/>
  <c r="I344" s="1"/>
  <c r="A345"/>
  <c r="M345"/>
  <c r="K346"/>
  <c r="J372"/>
  <c r="K372" i="1" l="1"/>
  <c r="L372" s="1"/>
  <c r="M372"/>
  <c r="G345" i="2"/>
  <c r="F345" s="1"/>
  <c r="I345" s="1"/>
  <c r="A346"/>
  <c r="M346"/>
  <c r="K348"/>
  <c r="L346"/>
  <c r="L348" s="1"/>
  <c r="J373"/>
  <c r="I188" i="1"/>
  <c r="A189" s="1"/>
  <c r="G189" s="1"/>
  <c r="M373" l="1"/>
  <c r="K373"/>
  <c r="L373" s="1"/>
  <c r="G346" i="2"/>
  <c r="M348"/>
  <c r="A350"/>
  <c r="J374"/>
  <c r="F189" i="1"/>
  <c r="K374" l="1"/>
  <c r="L374" s="1"/>
  <c r="M374"/>
  <c r="F346" i="2"/>
  <c r="G348"/>
  <c r="G350"/>
  <c r="K350"/>
  <c r="L350" s="1"/>
  <c r="M350"/>
  <c r="J375"/>
  <c r="K376" i="1" l="1"/>
  <c r="M375"/>
  <c r="K375"/>
  <c r="L375" s="1"/>
  <c r="F350" i="2"/>
  <c r="F348"/>
  <c r="I346"/>
  <c r="A351"/>
  <c r="M351"/>
  <c r="K351"/>
  <c r="L351" s="1"/>
  <c r="J376"/>
  <c r="I189" i="1"/>
  <c r="A190" s="1"/>
  <c r="G190" s="1"/>
  <c r="L376" l="1"/>
  <c r="L378" s="1"/>
  <c r="K378"/>
  <c r="J378"/>
  <c r="M376"/>
  <c r="M378" s="1"/>
  <c r="I350" i="2"/>
  <c r="H348"/>
  <c r="I348"/>
  <c r="G351"/>
  <c r="A352"/>
  <c r="K352"/>
  <c r="L352" s="1"/>
  <c r="K353"/>
  <c r="L353" s="1"/>
  <c r="M352"/>
  <c r="J378"/>
  <c r="J381" s="1"/>
  <c r="M380" i="1" l="1"/>
  <c r="K380"/>
  <c r="L380" s="1"/>
  <c r="F190"/>
  <c r="I190" s="1"/>
  <c r="A191" s="1"/>
  <c r="G191" s="1"/>
  <c r="F351" i="2"/>
  <c r="G352"/>
  <c r="F352" s="1"/>
  <c r="I352" s="1"/>
  <c r="A353"/>
  <c r="M353"/>
  <c r="K354"/>
  <c r="L354" s="1"/>
  <c r="K381" i="1" l="1"/>
  <c r="L381" s="1"/>
  <c r="M381"/>
  <c r="F191"/>
  <c r="I191" s="1"/>
  <c r="A192" s="1"/>
  <c r="G192" s="1"/>
  <c r="I351" i="2"/>
  <c r="G353"/>
  <c r="A354"/>
  <c r="K355"/>
  <c r="L355" s="1"/>
  <c r="M354"/>
  <c r="M382" i="1" l="1"/>
  <c r="K382"/>
  <c r="L382" s="1"/>
  <c r="F192"/>
  <c r="I192" s="1"/>
  <c r="A193" s="1"/>
  <c r="G193" s="1"/>
  <c r="G354" i="2"/>
  <c r="F354" s="1"/>
  <c r="I354" s="1"/>
  <c r="F353"/>
  <c r="A355"/>
  <c r="M355"/>
  <c r="K356"/>
  <c r="L356" s="1"/>
  <c r="M383" i="1" l="1"/>
  <c r="K383"/>
  <c r="L383" s="1"/>
  <c r="F193"/>
  <c r="I193" s="1"/>
  <c r="A194" s="1"/>
  <c r="G194" s="1"/>
  <c r="I353" i="2"/>
  <c r="G355"/>
  <c r="F355" s="1"/>
  <c r="I355" s="1"/>
  <c r="A356"/>
  <c r="K357"/>
  <c r="L357" s="1"/>
  <c r="M356"/>
  <c r="M384" i="1" l="1"/>
  <c r="K384"/>
  <c r="L384" s="1"/>
  <c r="F194"/>
  <c r="I194" s="1"/>
  <c r="A195" s="1"/>
  <c r="G195" s="1"/>
  <c r="G356" i="2"/>
  <c r="F356" s="1"/>
  <c r="I356" s="1"/>
  <c r="A357"/>
  <c r="M357"/>
  <c r="K358"/>
  <c r="L358" s="1"/>
  <c r="M385" i="1" l="1"/>
  <c r="K385"/>
  <c r="L385" s="1"/>
  <c r="F195"/>
  <c r="I195" s="1"/>
  <c r="A196" s="1"/>
  <c r="G357" i="2"/>
  <c r="F357" s="1"/>
  <c r="I357" s="1"/>
  <c r="A358"/>
  <c r="K359"/>
  <c r="L359" s="1"/>
  <c r="M358"/>
  <c r="M386" i="1" l="1"/>
  <c r="K386"/>
  <c r="L386" s="1"/>
  <c r="G196"/>
  <c r="G198" s="1"/>
  <c r="G358" i="2"/>
  <c r="F358" s="1"/>
  <c r="I358" s="1"/>
  <c r="A359"/>
  <c r="M359"/>
  <c r="K360"/>
  <c r="L360" s="1"/>
  <c r="K387" i="1" l="1"/>
  <c r="L387" s="1"/>
  <c r="M387"/>
  <c r="F196"/>
  <c r="I196" s="1"/>
  <c r="A200" s="1"/>
  <c r="G200" s="1"/>
  <c r="G359" i="2"/>
  <c r="F359" s="1"/>
  <c r="I359" s="1"/>
  <c r="A360"/>
  <c r="K361"/>
  <c r="M360"/>
  <c r="K388" i="1" l="1"/>
  <c r="L388" s="1"/>
  <c r="M388"/>
  <c r="F198"/>
  <c r="I198" s="1"/>
  <c r="G360" i="2"/>
  <c r="F360" s="1"/>
  <c r="I360" s="1"/>
  <c r="K363"/>
  <c r="L361"/>
  <c r="L363" s="1"/>
  <c r="A361"/>
  <c r="M361"/>
  <c r="F200" i="1"/>
  <c r="K389" l="1"/>
  <c r="L389" s="1"/>
  <c r="M389"/>
  <c r="H198"/>
  <c r="G361" i="2"/>
  <c r="M363"/>
  <c r="A365"/>
  <c r="K391" i="1" l="1"/>
  <c r="M390"/>
  <c r="M391" s="1"/>
  <c r="M393" s="1"/>
  <c r="K390"/>
  <c r="L390" s="1"/>
  <c r="F361" i="2"/>
  <c r="G363"/>
  <c r="G365"/>
  <c r="M365"/>
  <c r="K365"/>
  <c r="L365" s="1"/>
  <c r="I200" i="1"/>
  <c r="A201" s="1"/>
  <c r="G201" s="1"/>
  <c r="K395" l="1"/>
  <c r="L395" s="1"/>
  <c r="M395"/>
  <c r="K393"/>
  <c r="L391"/>
  <c r="L393" s="1"/>
  <c r="F363" i="2"/>
  <c r="I361"/>
  <c r="F365"/>
  <c r="A366"/>
  <c r="K366"/>
  <c r="L366" s="1"/>
  <c r="M366"/>
  <c r="F201" i="1"/>
  <c r="K396" l="1"/>
  <c r="L396" s="1"/>
  <c r="M396"/>
  <c r="H363" i="2"/>
  <c r="I363"/>
  <c r="G366"/>
  <c r="I365"/>
  <c r="A367"/>
  <c r="M367"/>
  <c r="K368"/>
  <c r="L368" s="1"/>
  <c r="K367"/>
  <c r="L367" s="1"/>
  <c r="M397" i="1" l="1"/>
  <c r="K397"/>
  <c r="L397" s="1"/>
  <c r="F366" i="2"/>
  <c r="G367"/>
  <c r="F367" s="1"/>
  <c r="I367" s="1"/>
  <c r="A368"/>
  <c r="K369"/>
  <c r="L369" s="1"/>
  <c r="M368"/>
  <c r="I201" i="1"/>
  <c r="A202" s="1"/>
  <c r="G202" s="1"/>
  <c r="K398" l="1"/>
  <c r="L398" s="1"/>
  <c r="M398"/>
  <c r="I366" i="2"/>
  <c r="G368"/>
  <c r="A369"/>
  <c r="M369"/>
  <c r="K370"/>
  <c r="L370" s="1"/>
  <c r="F202" i="1"/>
  <c r="M399" l="1"/>
  <c r="K399"/>
  <c r="L399" s="1"/>
  <c r="F368" i="2"/>
  <c r="G369"/>
  <c r="F369" s="1"/>
  <c r="I369" s="1"/>
  <c r="A370"/>
  <c r="K371"/>
  <c r="L371" s="1"/>
  <c r="M370"/>
  <c r="M400" i="1" l="1"/>
  <c r="K400"/>
  <c r="L400" s="1"/>
  <c r="G370" i="2"/>
  <c r="I368"/>
  <c r="A371"/>
  <c r="M371"/>
  <c r="K372"/>
  <c r="L372" s="1"/>
  <c r="I202" i="1"/>
  <c r="A203" s="1"/>
  <c r="G203" s="1"/>
  <c r="M401" l="1"/>
  <c r="K401"/>
  <c r="L401" s="1"/>
  <c r="F370" i="2"/>
  <c r="G371"/>
  <c r="F371" s="1"/>
  <c r="I371" s="1"/>
  <c r="A372"/>
  <c r="K373"/>
  <c r="L373" s="1"/>
  <c r="M372"/>
  <c r="F203" i="1"/>
  <c r="K402" l="1"/>
  <c r="L402" s="1"/>
  <c r="M402"/>
  <c r="I370" i="2"/>
  <c r="G372"/>
  <c r="A373"/>
  <c r="M373"/>
  <c r="K374"/>
  <c r="L374" s="1"/>
  <c r="M403" i="1" l="1"/>
  <c r="K403"/>
  <c r="L403" s="1"/>
  <c r="F372" i="2"/>
  <c r="G373"/>
  <c r="F373" s="1"/>
  <c r="I373" s="1"/>
  <c r="A374"/>
  <c r="K375"/>
  <c r="L375" s="1"/>
  <c r="M374"/>
  <c r="I203" i="1"/>
  <c r="A204" s="1"/>
  <c r="G204" s="1"/>
  <c r="K404" l="1"/>
  <c r="L404" s="1"/>
  <c r="M404"/>
  <c r="I372" i="2"/>
  <c r="G374"/>
  <c r="F374" s="1"/>
  <c r="I374" s="1"/>
  <c r="A375"/>
  <c r="M375"/>
  <c r="K376"/>
  <c r="F204" i="1"/>
  <c r="K406" l="1"/>
  <c r="K405"/>
  <c r="L405" s="1"/>
  <c r="M405"/>
  <c r="M406" s="1"/>
  <c r="M408" s="1"/>
  <c r="G375" i="2"/>
  <c r="F375" s="1"/>
  <c r="I375" s="1"/>
  <c r="A376"/>
  <c r="M376"/>
  <c r="M378" s="1"/>
  <c r="K378"/>
  <c r="K381" s="1"/>
  <c r="L376"/>
  <c r="L378" s="1"/>
  <c r="L381" s="1"/>
  <c r="K408" i="1" l="1"/>
  <c r="L406"/>
  <c r="L408" s="1"/>
  <c r="K410"/>
  <c r="M410"/>
  <c r="G376" i="2"/>
  <c r="I204" i="1"/>
  <c r="A205" s="1"/>
  <c r="G205" s="1"/>
  <c r="K411" l="1"/>
  <c r="L411" s="1"/>
  <c r="M411"/>
  <c r="L410"/>
  <c r="F376" i="2"/>
  <c r="G378"/>
  <c r="G381" s="1"/>
  <c r="M412" i="1" l="1"/>
  <c r="K412"/>
  <c r="L412" s="1"/>
  <c r="F205"/>
  <c r="I205" s="1"/>
  <c r="A206" s="1"/>
  <c r="G206" s="1"/>
  <c r="F378" i="2"/>
  <c r="I376"/>
  <c r="M413" i="1" l="1"/>
  <c r="K413"/>
  <c r="F206"/>
  <c r="I206" s="1"/>
  <c r="A207" s="1"/>
  <c r="G207" s="1"/>
  <c r="H378" i="2"/>
  <c r="H381" s="1"/>
  <c r="I378"/>
  <c r="F381"/>
  <c r="L413" i="1" l="1"/>
  <c r="M414"/>
  <c r="K414"/>
  <c r="L414" s="1"/>
  <c r="I207"/>
  <c r="A208" s="1"/>
  <c r="G208" s="1"/>
  <c r="F207"/>
  <c r="M415" l="1"/>
  <c r="K415"/>
  <c r="F208"/>
  <c r="I208" s="1"/>
  <c r="A209" s="1"/>
  <c r="G209" s="1"/>
  <c r="K416" l="1"/>
  <c r="L416" s="1"/>
  <c r="M416"/>
  <c r="L415"/>
  <c r="F209"/>
  <c r="I209" s="1"/>
  <c r="A210" s="1"/>
  <c r="G210" s="1"/>
  <c r="M417" l="1"/>
  <c r="K417"/>
  <c r="L417" s="1"/>
  <c r="I210"/>
  <c r="A211" s="1"/>
  <c r="F210"/>
  <c r="M418" l="1"/>
  <c r="K418"/>
  <c r="L418" s="1"/>
  <c r="F211"/>
  <c r="G211"/>
  <c r="G213" s="1"/>
  <c r="K419" l="1"/>
  <c r="L419" s="1"/>
  <c r="M419"/>
  <c r="F213"/>
  <c r="I211"/>
  <c r="A215" s="1"/>
  <c r="G215" s="1"/>
  <c r="M420" l="1"/>
  <c r="M421" s="1"/>
  <c r="M423" s="1"/>
  <c r="K421"/>
  <c r="K420"/>
  <c r="L420" s="1"/>
  <c r="F215"/>
  <c r="H213"/>
  <c r="I213"/>
  <c r="L421" l="1"/>
  <c r="L423" s="1"/>
  <c r="K423"/>
  <c r="M425"/>
  <c r="K425"/>
  <c r="I215"/>
  <c r="A216" s="1"/>
  <c r="G216" s="1"/>
  <c r="M426" l="1"/>
  <c r="K426"/>
  <c r="L426" s="1"/>
  <c r="L425"/>
  <c r="F216"/>
  <c r="K427" l="1"/>
  <c r="L427" s="1"/>
  <c r="M427"/>
  <c r="I216"/>
  <c r="A217" s="1"/>
  <c r="G217" s="1"/>
  <c r="K428" l="1"/>
  <c r="L428" s="1"/>
  <c r="M428"/>
  <c r="F217"/>
  <c r="M429" l="1"/>
  <c r="K429"/>
  <c r="L429" s="1"/>
  <c r="I217"/>
  <c r="A218" s="1"/>
  <c r="G218" s="1"/>
  <c r="M430" l="1"/>
  <c r="K430"/>
  <c r="L430" s="1"/>
  <c r="F218"/>
  <c r="K431" l="1"/>
  <c r="L431" s="1"/>
  <c r="M431"/>
  <c r="I218"/>
  <c r="A219" s="1"/>
  <c r="G219" s="1"/>
  <c r="K432" l="1"/>
  <c r="L432" s="1"/>
  <c r="M432"/>
  <c r="F219"/>
  <c r="M433" l="1"/>
  <c r="K433"/>
  <c r="L433" s="1"/>
  <c r="I219"/>
  <c r="A220" s="1"/>
  <c r="G220" s="1"/>
  <c r="K434" l="1"/>
  <c r="L434" s="1"/>
  <c r="M434"/>
  <c r="I220"/>
  <c r="A221" s="1"/>
  <c r="G221" s="1"/>
  <c r="F220"/>
  <c r="K435" l="1"/>
  <c r="L435" s="1"/>
  <c r="M435"/>
  <c r="M436" s="1"/>
  <c r="M438" s="1"/>
  <c r="K436"/>
  <c r="I221"/>
  <c r="A222" s="1"/>
  <c r="G222" s="1"/>
  <c r="F221"/>
  <c r="M440" l="1"/>
  <c r="K440"/>
  <c r="L440" s="1"/>
  <c r="L436"/>
  <c r="L438" s="1"/>
  <c r="K438"/>
  <c r="F222"/>
  <c r="I222" s="1"/>
  <c r="A223" s="1"/>
  <c r="G223" s="1"/>
  <c r="M441" l="1"/>
  <c r="K441"/>
  <c r="L441" s="1"/>
  <c r="I223"/>
  <c r="A224" s="1"/>
  <c r="G224" s="1"/>
  <c r="F223"/>
  <c r="M442" l="1"/>
  <c r="K442"/>
  <c r="L442" s="1"/>
  <c r="I224"/>
  <c r="A225" s="1"/>
  <c r="G225" s="1"/>
  <c r="F224"/>
  <c r="M443" l="1"/>
  <c r="K443"/>
  <c r="L443" s="1"/>
  <c r="I225"/>
  <c r="A226" s="1"/>
  <c r="F225"/>
  <c r="K444" l="1"/>
  <c r="L444" s="1"/>
  <c r="M444"/>
  <c r="G226"/>
  <c r="G228" s="1"/>
  <c r="M445" l="1"/>
  <c r="K445"/>
  <c r="L445" s="1"/>
  <c r="F226"/>
  <c r="I226" s="1"/>
  <c r="A230" s="1"/>
  <c r="G230" s="1"/>
  <c r="K446" l="1"/>
  <c r="L446" s="1"/>
  <c r="M446"/>
  <c r="F228"/>
  <c r="I228" s="1"/>
  <c r="F230"/>
  <c r="M447" l="1"/>
  <c r="K447"/>
  <c r="L447" s="1"/>
  <c r="H228"/>
  <c r="I230"/>
  <c r="A231" s="1"/>
  <c r="G231" s="1"/>
  <c r="K448" l="1"/>
  <c r="L448" s="1"/>
  <c r="M448"/>
  <c r="F231"/>
  <c r="M449" l="1"/>
  <c r="K449"/>
  <c r="L449" s="1"/>
  <c r="I231"/>
  <c r="A232" s="1"/>
  <c r="G232" s="1"/>
  <c r="K450" l="1"/>
  <c r="L450" s="1"/>
  <c r="K451"/>
  <c r="M450"/>
  <c r="F232"/>
  <c r="J451" l="1"/>
  <c r="J453" s="1"/>
  <c r="J457" s="1"/>
  <c r="L457" s="1"/>
  <c r="K453"/>
  <c r="K457" s="1"/>
  <c r="I232"/>
  <c r="A233" s="1"/>
  <c r="G233" s="1"/>
  <c r="M451" l="1"/>
  <c r="M453" s="1"/>
  <c r="L451"/>
  <c r="L453" s="1"/>
  <c r="F233"/>
  <c r="I233" l="1"/>
  <c r="A234" s="1"/>
  <c r="G234" s="1"/>
  <c r="F234" l="1"/>
  <c r="I234" l="1"/>
  <c r="A235" s="1"/>
  <c r="G235" s="1"/>
  <c r="F235" l="1"/>
  <c r="I235" s="1"/>
  <c r="A236" s="1"/>
  <c r="G236" s="1"/>
  <c r="I236" l="1"/>
  <c r="A237" s="1"/>
  <c r="G237" s="1"/>
  <c r="F236"/>
  <c r="F237" l="1"/>
  <c r="I237" s="1"/>
  <c r="A238" s="1"/>
  <c r="G238" s="1"/>
  <c r="F238" l="1"/>
  <c r="I238" s="1"/>
  <c r="A239" s="1"/>
  <c r="G239" s="1"/>
  <c r="I239" l="1"/>
  <c r="A240" s="1"/>
  <c r="G240" s="1"/>
  <c r="F239"/>
  <c r="I240" l="1"/>
  <c r="A241" s="1"/>
  <c r="F240"/>
  <c r="G241" l="1"/>
  <c r="G243" s="1"/>
  <c r="F241" l="1"/>
  <c r="I241" s="1"/>
  <c r="A245" s="1"/>
  <c r="G245" s="1"/>
  <c r="F243" l="1"/>
  <c r="I243" s="1"/>
  <c r="F245"/>
  <c r="H243" l="1"/>
  <c r="I245"/>
  <c r="A246" s="1"/>
  <c r="G246" s="1"/>
  <c r="F246" l="1"/>
  <c r="I246" l="1"/>
  <c r="A247" s="1"/>
  <c r="G247" s="1"/>
  <c r="F247" l="1"/>
  <c r="I247" l="1"/>
  <c r="A248" s="1"/>
  <c r="G248" s="1"/>
  <c r="F248" l="1"/>
  <c r="I248" l="1"/>
  <c r="A249" s="1"/>
  <c r="G249" s="1"/>
  <c r="F249" l="1"/>
  <c r="I249" l="1"/>
  <c r="A250" s="1"/>
  <c r="G250" s="1"/>
  <c r="F250" l="1"/>
  <c r="I250" s="1"/>
  <c r="A251" s="1"/>
  <c r="G251" s="1"/>
  <c r="F251" l="1"/>
  <c r="I251" s="1"/>
  <c r="A252" s="1"/>
  <c r="G252" s="1"/>
  <c r="F252" l="1"/>
  <c r="I252" s="1"/>
  <c r="A253" s="1"/>
  <c r="G253" s="1"/>
  <c r="F253" l="1"/>
  <c r="I253" s="1"/>
  <c r="A254" s="1"/>
  <c r="G254" s="1"/>
  <c r="F254" l="1"/>
  <c r="I254" s="1"/>
  <c r="A255" s="1"/>
  <c r="G255" s="1"/>
  <c r="I255" l="1"/>
  <c r="A256" s="1"/>
  <c r="F255"/>
  <c r="F256" l="1"/>
  <c r="G256"/>
  <c r="G258" s="1"/>
  <c r="F258" l="1"/>
  <c r="I256"/>
  <c r="A260" s="1"/>
  <c r="G260" s="1"/>
  <c r="H258" l="1"/>
  <c r="I258"/>
  <c r="F260"/>
  <c r="I260" l="1"/>
  <c r="A261" s="1"/>
  <c r="G261" s="1"/>
  <c r="F261" l="1"/>
  <c r="I261" l="1"/>
  <c r="A262" s="1"/>
  <c r="G262" s="1"/>
  <c r="F262" l="1"/>
  <c r="I262" l="1"/>
  <c r="A263" s="1"/>
  <c r="G263" s="1"/>
  <c r="F263" l="1"/>
  <c r="I263" l="1"/>
  <c r="A264" s="1"/>
  <c r="G264" s="1"/>
  <c r="F264" l="1"/>
  <c r="I264" l="1"/>
  <c r="A265" s="1"/>
  <c r="G265" s="1"/>
  <c r="I265" l="1"/>
  <c r="A266" s="1"/>
  <c r="G266" s="1"/>
  <c r="F265"/>
  <c r="F266" l="1"/>
  <c r="I266" s="1"/>
  <c r="A267" s="1"/>
  <c r="G267" s="1"/>
  <c r="I267" l="1"/>
  <c r="A268" s="1"/>
  <c r="G268" s="1"/>
  <c r="F267"/>
  <c r="F268" l="1"/>
  <c r="I268" s="1"/>
  <c r="A269" s="1"/>
  <c r="G269" s="1"/>
  <c r="I269" l="1"/>
  <c r="A270" s="1"/>
  <c r="G270" s="1"/>
  <c r="F269"/>
  <c r="I270" l="1"/>
  <c r="A271" s="1"/>
  <c r="F270"/>
  <c r="G271" l="1"/>
  <c r="G273" s="1"/>
  <c r="F271" l="1"/>
  <c r="I271" s="1"/>
  <c r="A275" s="1"/>
  <c r="G275" s="1"/>
  <c r="F273" l="1"/>
  <c r="I273" s="1"/>
  <c r="F275"/>
  <c r="H273" l="1"/>
  <c r="I275"/>
  <c r="A276" s="1"/>
  <c r="G276" s="1"/>
  <c r="F276" l="1"/>
  <c r="I276" l="1"/>
  <c r="A277" s="1"/>
  <c r="G277" s="1"/>
  <c r="F277" l="1"/>
  <c r="I277" l="1"/>
  <c r="A278" s="1"/>
  <c r="G278" s="1"/>
  <c r="F278" l="1"/>
  <c r="I278" l="1"/>
  <c r="A279" s="1"/>
  <c r="G279" s="1"/>
  <c r="F279" l="1"/>
  <c r="I279" l="1"/>
  <c r="A280" s="1"/>
  <c r="G280" s="1"/>
  <c r="I280" l="1"/>
  <c r="A281" s="1"/>
  <c r="G281" s="1"/>
  <c r="F280"/>
  <c r="F281" l="1"/>
  <c r="I281" s="1"/>
  <c r="A282" s="1"/>
  <c r="G282" s="1"/>
  <c r="F282" l="1"/>
  <c r="I282" s="1"/>
  <c r="A283" s="1"/>
  <c r="G283" s="1"/>
  <c r="F283" l="1"/>
  <c r="I283" s="1"/>
  <c r="A284" s="1"/>
  <c r="G284" s="1"/>
  <c r="I284" l="1"/>
  <c r="A285" s="1"/>
  <c r="G285" s="1"/>
  <c r="F284"/>
  <c r="I285" l="1"/>
  <c r="A286" s="1"/>
  <c r="F285"/>
  <c r="G286" l="1"/>
  <c r="G288" s="1"/>
  <c r="F286" l="1"/>
  <c r="I286" s="1"/>
  <c r="A290" s="1"/>
  <c r="G290" s="1"/>
  <c r="F288" l="1"/>
  <c r="H288" s="1"/>
  <c r="F290"/>
  <c r="I288" l="1"/>
  <c r="I290"/>
  <c r="A291" s="1"/>
  <c r="G291" s="1"/>
  <c r="F291" l="1"/>
  <c r="I291" l="1"/>
  <c r="A292" s="1"/>
  <c r="G292" s="1"/>
  <c r="F292" l="1"/>
  <c r="I292" l="1"/>
  <c r="A293" s="1"/>
  <c r="G293" s="1"/>
  <c r="F293" l="1"/>
  <c r="I293" l="1"/>
  <c r="A294" s="1"/>
  <c r="G294" s="1"/>
  <c r="F294" l="1"/>
  <c r="I294" l="1"/>
  <c r="A295" s="1"/>
  <c r="G295" s="1"/>
  <c r="F295" l="1"/>
  <c r="I295" s="1"/>
  <c r="A296" s="1"/>
  <c r="G296" s="1"/>
  <c r="I296" l="1"/>
  <c r="A297" s="1"/>
  <c r="G297" s="1"/>
  <c r="F296"/>
  <c r="F297" l="1"/>
  <c r="I297" s="1"/>
  <c r="A298" s="1"/>
  <c r="G298" s="1"/>
  <c r="F298" l="1"/>
  <c r="I298" s="1"/>
  <c r="A299" s="1"/>
  <c r="G299" s="1"/>
  <c r="F299" l="1"/>
  <c r="I299" s="1"/>
  <c r="A300" s="1"/>
  <c r="G300" s="1"/>
  <c r="I300" l="1"/>
  <c r="A301" s="1"/>
  <c r="F300"/>
  <c r="F301" l="1"/>
  <c r="G301"/>
  <c r="G303" s="1"/>
  <c r="F303" l="1"/>
  <c r="I301"/>
  <c r="A305" s="1"/>
  <c r="G305" s="1"/>
  <c r="H303" l="1"/>
  <c r="I303"/>
  <c r="F305"/>
  <c r="I305" l="1"/>
  <c r="A306" s="1"/>
  <c r="G306" s="1"/>
  <c r="F306" l="1"/>
  <c r="I306" l="1"/>
  <c r="A307" s="1"/>
  <c r="G307" s="1"/>
  <c r="F307" l="1"/>
  <c r="I307" l="1"/>
  <c r="A308" s="1"/>
  <c r="G308" s="1"/>
  <c r="F308" l="1"/>
  <c r="I308" l="1"/>
  <c r="A309" s="1"/>
  <c r="G309" s="1"/>
  <c r="F309" l="1"/>
  <c r="I309" l="1"/>
  <c r="A310" s="1"/>
  <c r="G310" s="1"/>
  <c r="I310" l="1"/>
  <c r="A311" s="1"/>
  <c r="G311" s="1"/>
  <c r="F310"/>
  <c r="F311" l="1"/>
  <c r="I311" s="1"/>
  <c r="A312" s="1"/>
  <c r="G312" s="1"/>
  <c r="I312" l="1"/>
  <c r="A313" s="1"/>
  <c r="G313" s="1"/>
  <c r="F312"/>
  <c r="I313" l="1"/>
  <c r="A314" s="1"/>
  <c r="G314" s="1"/>
  <c r="F313"/>
  <c r="I314" l="1"/>
  <c r="A315" s="1"/>
  <c r="G315" s="1"/>
  <c r="F314"/>
  <c r="F315" l="1"/>
  <c r="I315" s="1"/>
  <c r="A316" s="1"/>
  <c r="F316" l="1"/>
  <c r="G316"/>
  <c r="G318" s="1"/>
  <c r="F318" l="1"/>
  <c r="I316"/>
  <c r="A320" s="1"/>
  <c r="G320" s="1"/>
  <c r="H318" l="1"/>
  <c r="I318"/>
  <c r="F320"/>
  <c r="I320" l="1"/>
  <c r="A321" s="1"/>
  <c r="G321" s="1"/>
  <c r="F321" l="1"/>
  <c r="I321" l="1"/>
  <c r="A322" s="1"/>
  <c r="G322" s="1"/>
  <c r="F322" l="1"/>
  <c r="I322" l="1"/>
  <c r="A323" s="1"/>
  <c r="G323" s="1"/>
  <c r="F323" l="1"/>
  <c r="I323" l="1"/>
  <c r="A324" s="1"/>
  <c r="G324" s="1"/>
  <c r="F324" l="1"/>
  <c r="I324" l="1"/>
  <c r="A325" s="1"/>
  <c r="G325" s="1"/>
  <c r="F325" l="1"/>
  <c r="I325" s="1"/>
  <c r="A326" s="1"/>
  <c r="G326" s="1"/>
  <c r="F326" l="1"/>
  <c r="I326" s="1"/>
  <c r="A327" s="1"/>
  <c r="G327" s="1"/>
  <c r="F327" l="1"/>
  <c r="I327" s="1"/>
  <c r="A328" s="1"/>
  <c r="G328" s="1"/>
  <c r="F328" l="1"/>
  <c r="I328" s="1"/>
  <c r="A329" s="1"/>
  <c r="G329" s="1"/>
  <c r="I329" l="1"/>
  <c r="A330" s="1"/>
  <c r="G330" s="1"/>
  <c r="F329"/>
  <c r="F330" l="1"/>
  <c r="I330" s="1"/>
  <c r="A331" s="1"/>
  <c r="G331" l="1"/>
  <c r="G333" s="1"/>
  <c r="F331" l="1"/>
  <c r="I331" s="1"/>
  <c r="A335" s="1"/>
  <c r="G335" s="1"/>
  <c r="F333" l="1"/>
  <c r="H333" s="1"/>
  <c r="F335"/>
  <c r="I333" l="1"/>
  <c r="I335"/>
  <c r="A336" s="1"/>
  <c r="G336" s="1"/>
  <c r="F336" l="1"/>
  <c r="I336" l="1"/>
  <c r="A337" s="1"/>
  <c r="G337" s="1"/>
  <c r="F337" l="1"/>
  <c r="I337" l="1"/>
  <c r="A338" s="1"/>
  <c r="G338" s="1"/>
  <c r="F338" l="1"/>
  <c r="I338" l="1"/>
  <c r="A339" s="1"/>
  <c r="G339" s="1"/>
  <c r="F339" l="1"/>
  <c r="I339" l="1"/>
  <c r="A340" s="1"/>
  <c r="G340" s="1"/>
  <c r="I340" l="1"/>
  <c r="A341" s="1"/>
  <c r="G341" s="1"/>
  <c r="F340"/>
  <c r="F341" l="1"/>
  <c r="I341" s="1"/>
  <c r="A342" s="1"/>
  <c r="G342" s="1"/>
  <c r="I342" l="1"/>
  <c r="A343" s="1"/>
  <c r="G343" s="1"/>
  <c r="F342"/>
  <c r="F343" l="1"/>
  <c r="I343" s="1"/>
  <c r="A344" s="1"/>
  <c r="G344" s="1"/>
  <c r="F344" l="1"/>
  <c r="I344" s="1"/>
  <c r="A345" s="1"/>
  <c r="G345" s="1"/>
  <c r="F345" l="1"/>
  <c r="I345" s="1"/>
  <c r="A346" s="1"/>
  <c r="G346" l="1"/>
  <c r="G348" s="1"/>
  <c r="F346" l="1"/>
  <c r="I346" s="1"/>
  <c r="A350" s="1"/>
  <c r="G350" s="1"/>
  <c r="F348" l="1"/>
  <c r="I348" s="1"/>
  <c r="F350"/>
  <c r="H348" l="1"/>
  <c r="I350"/>
  <c r="A351" s="1"/>
  <c r="G351" s="1"/>
  <c r="F351" l="1"/>
  <c r="I351" l="1"/>
  <c r="A352" s="1"/>
  <c r="G352" s="1"/>
  <c r="F352" l="1"/>
  <c r="I352" l="1"/>
  <c r="A353" s="1"/>
  <c r="G353" s="1"/>
  <c r="F353" l="1"/>
  <c r="I353" l="1"/>
  <c r="A354" s="1"/>
  <c r="G354" s="1"/>
  <c r="F354" l="1"/>
  <c r="I354" l="1"/>
  <c r="A355" s="1"/>
  <c r="G355" s="1"/>
  <c r="I355" l="1"/>
  <c r="A356" s="1"/>
  <c r="G356" s="1"/>
  <c r="F355"/>
  <c r="I356" l="1"/>
  <c r="A357" s="1"/>
  <c r="G357" s="1"/>
  <c r="F356"/>
  <c r="I357" l="1"/>
  <c r="A358" s="1"/>
  <c r="G358" s="1"/>
  <c r="F357"/>
  <c r="I358" l="1"/>
  <c r="A359" s="1"/>
  <c r="G359" s="1"/>
  <c r="F358"/>
  <c r="F359" l="1"/>
  <c r="I359" s="1"/>
  <c r="A360" s="1"/>
  <c r="G360" s="1"/>
  <c r="F360" l="1"/>
  <c r="I360" s="1"/>
  <c r="A361" s="1"/>
  <c r="G361" l="1"/>
  <c r="G363" s="1"/>
  <c r="F361" l="1"/>
  <c r="I361" s="1"/>
  <c r="A365" s="1"/>
  <c r="G365" s="1"/>
  <c r="F363" l="1"/>
  <c r="H363" s="1"/>
  <c r="F365"/>
  <c r="I363" l="1"/>
  <c r="I365"/>
  <c r="A366" s="1"/>
  <c r="G366" s="1"/>
  <c r="F366" l="1"/>
  <c r="I366" l="1"/>
  <c r="A367" s="1"/>
  <c r="G367" s="1"/>
  <c r="F367" l="1"/>
  <c r="I367" l="1"/>
  <c r="A368" s="1"/>
  <c r="G368" s="1"/>
  <c r="F368" l="1"/>
  <c r="I368" l="1"/>
  <c r="A369" s="1"/>
  <c r="G369" s="1"/>
  <c r="F369" l="1"/>
  <c r="I369" l="1"/>
  <c r="A370" s="1"/>
  <c r="G370" s="1"/>
  <c r="F370" l="1"/>
  <c r="I370" l="1"/>
  <c r="A371" s="1"/>
  <c r="G371" l="1"/>
  <c r="F371" s="1"/>
  <c r="I371" s="1"/>
  <c r="A372" s="1"/>
  <c r="G372" l="1"/>
  <c r="F372" s="1"/>
  <c r="I372" s="1"/>
  <c r="A373" s="1"/>
  <c r="F373" l="1"/>
  <c r="I373" s="1"/>
  <c r="A374" s="1"/>
  <c r="G373"/>
  <c r="F374" l="1"/>
  <c r="I374" s="1"/>
  <c r="A375" s="1"/>
  <c r="G374"/>
  <c r="G375" l="1"/>
  <c r="F375" s="1"/>
  <c r="I375" s="1"/>
  <c r="A376" l="1"/>
  <c r="G376" l="1"/>
  <c r="G378" l="1"/>
  <c r="F376"/>
  <c r="I376" l="1"/>
  <c r="F378"/>
  <c r="H457" l="1"/>
  <c r="I378"/>
  <c r="H378"/>
</calcChain>
</file>

<file path=xl/sharedStrings.xml><?xml version="1.0" encoding="utf-8"?>
<sst xmlns="http://schemas.openxmlformats.org/spreadsheetml/2006/main" count="543" uniqueCount="23">
  <si>
    <t>จำนวนเงินที่ขอกู้</t>
  </si>
  <si>
    <t>จำนวนงวด</t>
  </si>
  <si>
    <t>อัตราดอกเบี้ยตามประกาศ</t>
  </si>
  <si>
    <t>ตารางผ่อนงวด แบบต้น+ดอก คงที่</t>
  </si>
  <si>
    <t>เงินต้นคงเหลือ</t>
  </si>
  <si>
    <t>เงินต้น</t>
  </si>
  <si>
    <t>ดอกเบี้ย</t>
  </si>
  <si>
    <t>รวมจ่าย</t>
  </si>
  <si>
    <t>คงเหลือ</t>
  </si>
  <si>
    <t>งวด</t>
  </si>
  <si>
    <t>รวมเงินต้น</t>
  </si>
  <si>
    <t>รวมดอกเบี้ย</t>
  </si>
  <si>
    <t>รวมจ่ายต่อเดือน</t>
  </si>
  <si>
    <t>ยอดเงินคงเหลือ</t>
  </si>
  <si>
    <t>รวมเงินต้นทั้งหมด</t>
  </si>
  <si>
    <t>ดอกเบี้ยทั้งหมด</t>
  </si>
  <si>
    <t>ปี</t>
  </si>
  <si>
    <t>รวมจ่ายต่อปี</t>
  </si>
  <si>
    <t>เดือน</t>
  </si>
  <si>
    <t>ตารางเปรียบเทียบงวดชำระ อัตราผ่อนงวดต้นและดอกคงที่,อัตราดอกเบี้ยคงที่</t>
  </si>
  <si>
    <t>ตารางผ่อนงวด แบบต้น คงที่</t>
  </si>
  <si>
    <t>อัตราผ่อนงวดต้นและดอกคงที่,อัตราเงินต้นคงที่</t>
  </si>
  <si>
    <t>รวมจ่ายทั้งหมด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</si>
</sst>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4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sz val="14"/>
      <color rgb="FFFF0000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3" borderId="5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 vertical="center"/>
    </xf>
    <xf numFmtId="43" fontId="2" fillId="5" borderId="5" xfId="1" applyFont="1" applyFill="1" applyBorder="1"/>
    <xf numFmtId="0" fontId="2" fillId="5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43" fontId="2" fillId="4" borderId="5" xfId="0" applyNumberFormat="1" applyFont="1" applyFill="1" applyBorder="1"/>
    <xf numFmtId="43" fontId="2" fillId="4" borderId="5" xfId="1" applyFont="1" applyFill="1" applyBorder="1"/>
    <xf numFmtId="0" fontId="2" fillId="0" borderId="0" xfId="1" applyNumberFormat="1" applyFont="1"/>
    <xf numFmtId="43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43" fontId="2" fillId="8" borderId="5" xfId="0" applyNumberFormat="1" applyFont="1" applyFill="1" applyBorder="1"/>
    <xf numFmtId="43" fontId="2" fillId="8" borderId="5" xfId="1" applyFont="1" applyFill="1" applyBorder="1"/>
    <xf numFmtId="43" fontId="2" fillId="5" borderId="5" xfId="0" applyNumberFormat="1" applyFont="1" applyFill="1" applyBorder="1"/>
    <xf numFmtId="0" fontId="2" fillId="0" borderId="0" xfId="0" applyFont="1" applyFill="1"/>
    <xf numFmtId="43" fontId="2" fillId="0" borderId="0" xfId="0" applyNumberFormat="1" applyFont="1" applyFill="1"/>
    <xf numFmtId="0" fontId="2" fillId="0" borderId="0" xfId="0" applyFont="1" applyFill="1" applyAlignment="1">
      <alignment horizontal="center"/>
    </xf>
    <xf numFmtId="43" fontId="2" fillId="0" borderId="0" xfId="1" applyFont="1" applyFill="1"/>
    <xf numFmtId="43" fontId="2" fillId="6" borderId="5" xfId="0" applyNumberFormat="1" applyFont="1" applyFill="1" applyBorder="1"/>
    <xf numFmtId="0" fontId="2" fillId="6" borderId="5" xfId="0" applyFont="1" applyFill="1" applyBorder="1" applyAlignment="1">
      <alignment horizontal="center"/>
    </xf>
    <xf numFmtId="43" fontId="2" fillId="6" borderId="5" xfId="1" applyFont="1" applyFill="1" applyBorder="1"/>
    <xf numFmtId="0" fontId="2" fillId="0" borderId="0" xfId="0" applyFont="1" applyAlignment="1">
      <alignment horizontal="center"/>
    </xf>
    <xf numFmtId="43" fontId="2" fillId="0" borderId="0" xfId="0" applyNumberFormat="1" applyFont="1"/>
    <xf numFmtId="43" fontId="2" fillId="0" borderId="0" xfId="1" applyFont="1"/>
    <xf numFmtId="43" fontId="2" fillId="7" borderId="5" xfId="1" applyFont="1" applyFill="1" applyBorder="1" applyAlignment="1">
      <alignment vertical="center"/>
    </xf>
    <xf numFmtId="43" fontId="2" fillId="0" borderId="5" xfId="1" applyFont="1" applyBorder="1"/>
    <xf numFmtId="43" fontId="2" fillId="7" borderId="5" xfId="0" applyNumberFormat="1" applyFont="1" applyFill="1" applyBorder="1"/>
    <xf numFmtId="43" fontId="2" fillId="7" borderId="5" xfId="1" applyFont="1" applyFill="1" applyBorder="1"/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43" fontId="2" fillId="7" borderId="5" xfId="1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3" fillId="9" borderId="4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43" fontId="3" fillId="5" borderId="5" xfId="1" applyFont="1" applyFill="1" applyBorder="1"/>
    <xf numFmtId="43" fontId="3" fillId="9" borderId="0" xfId="0" applyNumberFormat="1" applyFont="1" applyFill="1" applyBorder="1"/>
    <xf numFmtId="43" fontId="3" fillId="9" borderId="0" xfId="1" applyFont="1" applyFill="1" applyBorder="1"/>
    <xf numFmtId="43" fontId="3" fillId="9" borderId="0" xfId="0" applyNumberFormat="1" applyFont="1" applyFill="1"/>
    <xf numFmtId="0" fontId="3" fillId="9" borderId="0" xfId="0" applyFont="1" applyFill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57"/>
  <sheetViews>
    <sheetView tabSelected="1" topLeftCell="A431" zoomScale="85" zoomScaleNormal="85" workbookViewId="0">
      <selection activeCell="E454" sqref="E454"/>
    </sheetView>
  </sheetViews>
  <sheetFormatPr defaultRowHeight="18" customHeight="1"/>
  <cols>
    <col min="1" max="1" width="12.5" style="55" customWidth="1"/>
    <col min="2" max="2" width="4.25" style="22" customWidth="1"/>
    <col min="3" max="3" width="5.5" style="22" customWidth="1"/>
    <col min="4" max="4" width="4.25" style="22" customWidth="1"/>
    <col min="5" max="5" width="5" style="22" customWidth="1"/>
    <col min="6" max="6" width="12.75" style="1" customWidth="1"/>
    <col min="7" max="7" width="11.875" style="1" customWidth="1"/>
    <col min="8" max="8" width="12.375" style="1" customWidth="1"/>
    <col min="9" max="9" width="13.5" style="1" customWidth="1"/>
    <col min="10" max="10" width="12" style="24" customWidth="1"/>
    <col min="11" max="11" width="11.625" style="24" customWidth="1"/>
    <col min="12" max="12" width="12.625" style="24" customWidth="1"/>
    <col min="13" max="13" width="13" style="24" customWidth="1"/>
    <col min="14" max="14" width="12.875" style="1" customWidth="1"/>
    <col min="15" max="15" width="9" style="1"/>
    <col min="16" max="16" width="14.125" style="1" customWidth="1"/>
    <col min="17" max="17" width="12.125" style="1" customWidth="1"/>
    <col min="18" max="18" width="13" style="1" customWidth="1"/>
    <col min="19" max="19" width="11.75" style="1" customWidth="1"/>
    <col min="20" max="20" width="13.125" style="1" customWidth="1"/>
    <col min="21" max="21" width="12.875" style="1" customWidth="1"/>
    <col min="22" max="22" width="15.75" style="1" customWidth="1"/>
    <col min="23" max="16384" width="9" style="1"/>
  </cols>
  <sheetData>
    <row r="1" spans="1:14" ht="18" customHeight="1">
      <c r="A1" s="40" t="s">
        <v>19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4" ht="18" customHeight="1">
      <c r="A2" s="48" t="s">
        <v>0</v>
      </c>
      <c r="B2" s="32" t="s">
        <v>1</v>
      </c>
      <c r="C2" s="32" t="s">
        <v>2</v>
      </c>
      <c r="D2" s="2"/>
      <c r="E2" s="2"/>
      <c r="F2" s="37" t="s">
        <v>3</v>
      </c>
      <c r="G2" s="38"/>
      <c r="H2" s="39"/>
      <c r="I2" s="3" t="s">
        <v>4</v>
      </c>
      <c r="J2" s="42" t="s">
        <v>20</v>
      </c>
      <c r="K2" s="43"/>
      <c r="L2" s="44"/>
      <c r="M2" s="25" t="s">
        <v>4</v>
      </c>
    </row>
    <row r="3" spans="1:14" ht="18" customHeight="1">
      <c r="A3" s="49"/>
      <c r="B3" s="33"/>
      <c r="C3" s="33"/>
      <c r="D3" s="31" t="s">
        <v>18</v>
      </c>
      <c r="E3" s="31" t="s">
        <v>9</v>
      </c>
      <c r="F3" s="35" t="s">
        <v>5</v>
      </c>
      <c r="G3" s="35" t="s">
        <v>6</v>
      </c>
      <c r="H3" s="35" t="s">
        <v>7</v>
      </c>
      <c r="I3" s="46" t="s">
        <v>8</v>
      </c>
      <c r="J3" s="45" t="s">
        <v>5</v>
      </c>
      <c r="K3" s="45" t="s">
        <v>6</v>
      </c>
      <c r="L3" s="45" t="s">
        <v>7</v>
      </c>
      <c r="M3" s="45" t="s">
        <v>8</v>
      </c>
    </row>
    <row r="4" spans="1:14" ht="18" customHeight="1">
      <c r="A4" s="50"/>
      <c r="B4" s="34"/>
      <c r="C4" s="34"/>
      <c r="D4" s="31"/>
      <c r="E4" s="31"/>
      <c r="F4" s="36"/>
      <c r="G4" s="36"/>
      <c r="H4" s="36"/>
      <c r="I4" s="36"/>
      <c r="J4" s="45"/>
      <c r="K4" s="45"/>
      <c r="L4" s="45"/>
      <c r="M4" s="45"/>
    </row>
    <row r="5" spans="1:14" ht="18" customHeight="1">
      <c r="A5" s="51">
        <v>3500000</v>
      </c>
      <c r="B5" s="5">
        <v>360</v>
      </c>
      <c r="C5" s="5">
        <v>6.75</v>
      </c>
      <c r="D5" s="6">
        <v>31</v>
      </c>
      <c r="E5" s="2">
        <v>1</v>
      </c>
      <c r="F5" s="7">
        <f>CEILING((H5-G5),0.25)</f>
        <v>2635.75</v>
      </c>
      <c r="G5" s="8">
        <f>CEILING(SUM(A5*(C5/100)*D5/365),0.25)</f>
        <v>20065.25</v>
      </c>
      <c r="H5" s="8">
        <f>CEILING((C5/1200)/((1-(POWER((1/(1+(C5/1200))),B5))))*A5,0.25)</f>
        <v>22701</v>
      </c>
      <c r="I5" s="8">
        <f t="shared" ref="I5:I16" si="0">A5-F5</f>
        <v>3497364.25</v>
      </c>
      <c r="J5" s="26">
        <f>CEILING(IF((MOD((Sheet1!A5/Sheet1!B5),10))=0,((Sheet1!A5/Sheet1!B5)+0),(Sheet1!A5/Sheet1!B5)-MOD((Sheet1!A5/Sheet1!B5),10)+10),0.25)</f>
        <v>9730</v>
      </c>
      <c r="K5" s="26">
        <f>CEILING(SUM(Sheet1!A5*(Sheet1!C5/100)*(Sheet1!D5/365)),0.25)</f>
        <v>20065.25</v>
      </c>
      <c r="L5" s="26">
        <f>CEILING(SUM(J5+K5),0.25)</f>
        <v>29795.25</v>
      </c>
      <c r="M5" s="26">
        <f>Sheet1!A5-J5</f>
        <v>3490270</v>
      </c>
      <c r="N5" s="9"/>
    </row>
    <row r="6" spans="1:14" ht="18" customHeight="1">
      <c r="A6" s="52">
        <f t="shared" ref="A6:A16" si="1">I5</f>
        <v>3497364.25</v>
      </c>
      <c r="B6" s="6">
        <f>B5</f>
        <v>360</v>
      </c>
      <c r="C6" s="6">
        <f>C5</f>
        <v>6.75</v>
      </c>
      <c r="D6" s="6">
        <v>28</v>
      </c>
      <c r="E6" s="2">
        <v>2</v>
      </c>
      <c r="F6" s="7">
        <f>CEILING(H6-G6,0.25)</f>
        <v>4591.25</v>
      </c>
      <c r="G6" s="8">
        <f>CEILING(SUM(A6*(C6/100)*D6/365),0.25)</f>
        <v>18109.75</v>
      </c>
      <c r="H6" s="8">
        <f>CEILING(H5,0.25)</f>
        <v>22701</v>
      </c>
      <c r="I6" s="8">
        <f t="shared" si="0"/>
        <v>3492773</v>
      </c>
      <c r="J6" s="26">
        <f>CEILING(IF((MOD(J5,10))=0,(J5+0),J5-MOD(J5,10)+10),0.25)</f>
        <v>9730</v>
      </c>
      <c r="K6" s="26">
        <f>CEILING(SUM(M5*(Sheet1!C6/100)*(Sheet1!D6/365)),0.25)</f>
        <v>18073</v>
      </c>
      <c r="L6" s="26">
        <f>CEILING(SUM(J6+K6),0.25)</f>
        <v>27803</v>
      </c>
      <c r="M6" s="26">
        <f t="shared" ref="M6:M16" si="2">M5-J6</f>
        <v>3480540</v>
      </c>
    </row>
    <row r="7" spans="1:14" ht="18" customHeight="1">
      <c r="A7" s="53">
        <f t="shared" si="1"/>
        <v>3492773</v>
      </c>
      <c r="B7" s="6">
        <f t="shared" ref="B7:B16" si="3">B6</f>
        <v>360</v>
      </c>
      <c r="C7" s="6">
        <f t="shared" ref="C7:C16" si="4">C6</f>
        <v>6.75</v>
      </c>
      <c r="D7" s="6">
        <v>31</v>
      </c>
      <c r="E7" s="2">
        <v>3</v>
      </c>
      <c r="F7" s="7">
        <f t="shared" ref="F7:F16" si="5">CEILING(H7-G7,0.25)</f>
        <v>2677.25</v>
      </c>
      <c r="G7" s="8">
        <f t="shared" ref="G7:G16" si="6">CEILING(SUM(A7*(C7/100)*D7/365),0.25)</f>
        <v>20023.75</v>
      </c>
      <c r="H7" s="8">
        <f t="shared" ref="H7:H16" si="7">CEILING(H6,0.25)</f>
        <v>22701</v>
      </c>
      <c r="I7" s="8">
        <f t="shared" si="0"/>
        <v>3490095.75</v>
      </c>
      <c r="J7" s="26">
        <f t="shared" ref="J7:J16" si="8">CEILING(IF((MOD(J6,10))=0,(J6+0),J6-MOD(J6,10)+10),0.25)</f>
        <v>9730</v>
      </c>
      <c r="K7" s="26">
        <f>CEILING(SUM(M6*(Sheet1!C7/100)*(Sheet1!D7/365)),0.25)</f>
        <v>19953.75</v>
      </c>
      <c r="L7" s="26">
        <f t="shared" ref="L7:L16" si="9">CEILING(SUM(J7+K7),0.25)</f>
        <v>29683.75</v>
      </c>
      <c r="M7" s="26">
        <f t="shared" si="2"/>
        <v>3470810</v>
      </c>
    </row>
    <row r="8" spans="1:14" ht="18" customHeight="1">
      <c r="A8" s="52">
        <f t="shared" si="1"/>
        <v>3490095.75</v>
      </c>
      <c r="B8" s="6">
        <f t="shared" si="3"/>
        <v>360</v>
      </c>
      <c r="C8" s="6">
        <f t="shared" si="4"/>
        <v>6.75</v>
      </c>
      <c r="D8" s="6">
        <v>30</v>
      </c>
      <c r="E8" s="2">
        <v>4</v>
      </c>
      <c r="F8" s="7">
        <f t="shared" si="5"/>
        <v>3338</v>
      </c>
      <c r="G8" s="8">
        <f t="shared" si="6"/>
        <v>19363</v>
      </c>
      <c r="H8" s="8">
        <f t="shared" si="7"/>
        <v>22701</v>
      </c>
      <c r="I8" s="8">
        <f t="shared" si="0"/>
        <v>3486757.75</v>
      </c>
      <c r="J8" s="26">
        <f t="shared" si="8"/>
        <v>9730</v>
      </c>
      <c r="K8" s="26">
        <f>CEILING(SUM(M7*(Sheet1!C8/100)*(Sheet1!D8/365)),0.25)</f>
        <v>19256</v>
      </c>
      <c r="L8" s="26">
        <f t="shared" si="9"/>
        <v>28986</v>
      </c>
      <c r="M8" s="26">
        <f t="shared" si="2"/>
        <v>3461080</v>
      </c>
    </row>
    <row r="9" spans="1:14" ht="18" customHeight="1">
      <c r="A9" s="53">
        <f t="shared" si="1"/>
        <v>3486757.75</v>
      </c>
      <c r="B9" s="6">
        <f t="shared" si="3"/>
        <v>360</v>
      </c>
      <c r="C9" s="6">
        <f t="shared" si="4"/>
        <v>6.75</v>
      </c>
      <c r="D9" s="6">
        <v>31</v>
      </c>
      <c r="E9" s="2">
        <v>5</v>
      </c>
      <c r="F9" s="7">
        <f t="shared" si="5"/>
        <v>2711.75</v>
      </c>
      <c r="G9" s="8">
        <f t="shared" si="6"/>
        <v>19989.25</v>
      </c>
      <c r="H9" s="8">
        <f t="shared" si="7"/>
        <v>22701</v>
      </c>
      <c r="I9" s="8">
        <f t="shared" si="0"/>
        <v>3484046</v>
      </c>
      <c r="J9" s="26">
        <f t="shared" si="8"/>
        <v>9730</v>
      </c>
      <c r="K9" s="26">
        <f>CEILING(SUM(M8*(Sheet1!C9/100)*(Sheet1!D9/365)),0.25)</f>
        <v>19842</v>
      </c>
      <c r="L9" s="26">
        <f t="shared" si="9"/>
        <v>29572</v>
      </c>
      <c r="M9" s="26">
        <f t="shared" si="2"/>
        <v>3451350</v>
      </c>
    </row>
    <row r="10" spans="1:14" ht="18" customHeight="1">
      <c r="A10" s="52">
        <f t="shared" si="1"/>
        <v>3484046</v>
      </c>
      <c r="B10" s="6">
        <f t="shared" si="3"/>
        <v>360</v>
      </c>
      <c r="C10" s="6">
        <f t="shared" si="4"/>
        <v>6.75</v>
      </c>
      <c r="D10" s="6">
        <v>30</v>
      </c>
      <c r="E10" s="2">
        <v>6</v>
      </c>
      <c r="F10" s="7">
        <f t="shared" si="5"/>
        <v>3371.5</v>
      </c>
      <c r="G10" s="8">
        <f t="shared" si="6"/>
        <v>19329.5</v>
      </c>
      <c r="H10" s="8">
        <f t="shared" si="7"/>
        <v>22701</v>
      </c>
      <c r="I10" s="8">
        <f t="shared" si="0"/>
        <v>3480674.5</v>
      </c>
      <c r="J10" s="26">
        <f t="shared" si="8"/>
        <v>9730</v>
      </c>
      <c r="K10" s="26">
        <f>CEILING(SUM(M9*(Sheet1!C10/100)*(Sheet1!D10/365)),0.25)</f>
        <v>19148</v>
      </c>
      <c r="L10" s="26">
        <f t="shared" si="9"/>
        <v>28878</v>
      </c>
      <c r="M10" s="26">
        <f t="shared" si="2"/>
        <v>3441620</v>
      </c>
    </row>
    <row r="11" spans="1:14" ht="18" customHeight="1">
      <c r="A11" s="52">
        <f t="shared" si="1"/>
        <v>3480674.5</v>
      </c>
      <c r="B11" s="6">
        <f t="shared" si="3"/>
        <v>360</v>
      </c>
      <c r="C11" s="6">
        <f t="shared" si="4"/>
        <v>6.75</v>
      </c>
      <c r="D11" s="6">
        <v>31</v>
      </c>
      <c r="E11" s="2">
        <v>7</v>
      </c>
      <c r="F11" s="7">
        <f t="shared" si="5"/>
        <v>2746.5</v>
      </c>
      <c r="G11" s="8">
        <f t="shared" si="6"/>
        <v>19954.5</v>
      </c>
      <c r="H11" s="8">
        <f t="shared" si="7"/>
        <v>22701</v>
      </c>
      <c r="I11" s="8">
        <f t="shared" si="0"/>
        <v>3477928</v>
      </c>
      <c r="J11" s="26">
        <f t="shared" si="8"/>
        <v>9730</v>
      </c>
      <c r="K11" s="26">
        <f>CEILING(SUM(M10*(Sheet1!C11/100)*(Sheet1!D11/365)),0.25)</f>
        <v>19730.5</v>
      </c>
      <c r="L11" s="26">
        <f t="shared" si="9"/>
        <v>29460.5</v>
      </c>
      <c r="M11" s="26">
        <f t="shared" si="2"/>
        <v>3431890</v>
      </c>
    </row>
    <row r="12" spans="1:14" ht="18" customHeight="1">
      <c r="A12" s="52">
        <f t="shared" si="1"/>
        <v>3477928</v>
      </c>
      <c r="B12" s="6">
        <f t="shared" si="3"/>
        <v>360</v>
      </c>
      <c r="C12" s="6">
        <f t="shared" si="4"/>
        <v>6.75</v>
      </c>
      <c r="D12" s="6">
        <v>31</v>
      </c>
      <c r="E12" s="2">
        <v>8</v>
      </c>
      <c r="F12" s="7">
        <f t="shared" si="5"/>
        <v>2762.25</v>
      </c>
      <c r="G12" s="8">
        <f t="shared" si="6"/>
        <v>19938.75</v>
      </c>
      <c r="H12" s="8">
        <f t="shared" si="7"/>
        <v>22701</v>
      </c>
      <c r="I12" s="8">
        <f t="shared" si="0"/>
        <v>3475165.75</v>
      </c>
      <c r="J12" s="26">
        <f t="shared" si="8"/>
        <v>9730</v>
      </c>
      <c r="K12" s="26">
        <f>CEILING(SUM(M11*(Sheet1!C12/100)*(Sheet1!D12/365)),0.25)</f>
        <v>19674.75</v>
      </c>
      <c r="L12" s="26">
        <f t="shared" si="9"/>
        <v>29404.75</v>
      </c>
      <c r="M12" s="26">
        <f t="shared" si="2"/>
        <v>3422160</v>
      </c>
    </row>
    <row r="13" spans="1:14" ht="18" customHeight="1">
      <c r="A13" s="52">
        <f t="shared" si="1"/>
        <v>3475165.75</v>
      </c>
      <c r="B13" s="6">
        <f t="shared" si="3"/>
        <v>360</v>
      </c>
      <c r="C13" s="6">
        <f t="shared" si="4"/>
        <v>6.75</v>
      </c>
      <c r="D13" s="6">
        <v>30</v>
      </c>
      <c r="E13" s="2">
        <v>9</v>
      </c>
      <c r="F13" s="7">
        <f t="shared" si="5"/>
        <v>3420.75</v>
      </c>
      <c r="G13" s="8">
        <f t="shared" si="6"/>
        <v>19280.25</v>
      </c>
      <c r="H13" s="8">
        <f t="shared" si="7"/>
        <v>22701</v>
      </c>
      <c r="I13" s="8">
        <f t="shared" si="0"/>
        <v>3471745</v>
      </c>
      <c r="J13" s="26">
        <f t="shared" si="8"/>
        <v>9730</v>
      </c>
      <c r="K13" s="26">
        <f>CEILING(SUM(M12*(Sheet1!C13/100)*(Sheet1!D13/365)),0.25)</f>
        <v>18986</v>
      </c>
      <c r="L13" s="26">
        <f t="shared" si="9"/>
        <v>28716</v>
      </c>
      <c r="M13" s="26">
        <f t="shared" si="2"/>
        <v>3412430</v>
      </c>
    </row>
    <row r="14" spans="1:14" ht="18" customHeight="1">
      <c r="A14" s="52">
        <f t="shared" si="1"/>
        <v>3471745</v>
      </c>
      <c r="B14" s="6">
        <f t="shared" si="3"/>
        <v>360</v>
      </c>
      <c r="C14" s="6">
        <f t="shared" si="4"/>
        <v>6.75</v>
      </c>
      <c r="D14" s="6">
        <v>31</v>
      </c>
      <c r="E14" s="2">
        <v>10</v>
      </c>
      <c r="F14" s="7">
        <f t="shared" si="5"/>
        <v>2797.75</v>
      </c>
      <c r="G14" s="8">
        <f t="shared" si="6"/>
        <v>19903.25</v>
      </c>
      <c r="H14" s="8">
        <f t="shared" si="7"/>
        <v>22701</v>
      </c>
      <c r="I14" s="8">
        <f t="shared" si="0"/>
        <v>3468947.25</v>
      </c>
      <c r="J14" s="26">
        <f t="shared" si="8"/>
        <v>9730</v>
      </c>
      <c r="K14" s="26">
        <f>CEILING(SUM(M13*(Sheet1!C14/100)*(Sheet1!D14/365)),0.25)</f>
        <v>19563.25</v>
      </c>
      <c r="L14" s="26">
        <f t="shared" si="9"/>
        <v>29293.25</v>
      </c>
      <c r="M14" s="26">
        <f t="shared" si="2"/>
        <v>3402700</v>
      </c>
    </row>
    <row r="15" spans="1:14" ht="18" customHeight="1">
      <c r="A15" s="52">
        <f t="shared" si="1"/>
        <v>3468947.25</v>
      </c>
      <c r="B15" s="6">
        <f t="shared" si="3"/>
        <v>360</v>
      </c>
      <c r="C15" s="6">
        <f t="shared" si="4"/>
        <v>6.75</v>
      </c>
      <c r="D15" s="6">
        <v>30</v>
      </c>
      <c r="E15" s="2">
        <v>11</v>
      </c>
      <c r="F15" s="7">
        <f t="shared" si="5"/>
        <v>3455.25</v>
      </c>
      <c r="G15" s="8">
        <f t="shared" si="6"/>
        <v>19245.75</v>
      </c>
      <c r="H15" s="8">
        <f t="shared" si="7"/>
        <v>22701</v>
      </c>
      <c r="I15" s="8">
        <f t="shared" si="0"/>
        <v>3465492</v>
      </c>
      <c r="J15" s="26">
        <f t="shared" si="8"/>
        <v>9730</v>
      </c>
      <c r="K15" s="26">
        <f>CEILING(SUM(M14*(Sheet1!C15/100)*(Sheet1!D15/365)),0.25)</f>
        <v>18878</v>
      </c>
      <c r="L15" s="26">
        <f t="shared" si="9"/>
        <v>28608</v>
      </c>
      <c r="M15" s="26">
        <f t="shared" si="2"/>
        <v>3392970</v>
      </c>
    </row>
    <row r="16" spans="1:14" ht="18" customHeight="1">
      <c r="A16" s="52">
        <f t="shared" si="1"/>
        <v>3465492</v>
      </c>
      <c r="B16" s="6">
        <f t="shared" si="3"/>
        <v>360</v>
      </c>
      <c r="C16" s="6">
        <f t="shared" si="4"/>
        <v>6.75</v>
      </c>
      <c r="D16" s="6">
        <v>31</v>
      </c>
      <c r="E16" s="2">
        <v>12</v>
      </c>
      <c r="F16" s="7">
        <f t="shared" si="5"/>
        <v>2833.75</v>
      </c>
      <c r="G16" s="8">
        <f t="shared" si="6"/>
        <v>19867.25</v>
      </c>
      <c r="H16" s="8">
        <f t="shared" si="7"/>
        <v>22701</v>
      </c>
      <c r="I16" s="8">
        <f t="shared" si="0"/>
        <v>3462658.25</v>
      </c>
      <c r="J16" s="26">
        <f t="shared" si="8"/>
        <v>9730</v>
      </c>
      <c r="K16" s="26">
        <f>CEILING(SUM(M15*(Sheet1!C16/100)*(Sheet1!D16/365)),0.25)</f>
        <v>19451.5</v>
      </c>
      <c r="L16" s="26">
        <f t="shared" si="9"/>
        <v>29181.5</v>
      </c>
      <c r="M16" s="26">
        <f t="shared" si="2"/>
        <v>3383240</v>
      </c>
    </row>
    <row r="17" spans="1:13" s="15" customFormat="1" ht="18" customHeight="1">
      <c r="A17" s="52"/>
      <c r="B17" s="11"/>
      <c r="C17" s="11"/>
      <c r="D17" s="29" t="s">
        <v>16</v>
      </c>
      <c r="E17" s="29">
        <v>1</v>
      </c>
      <c r="F17" s="12" t="s">
        <v>10</v>
      </c>
      <c r="G17" s="13" t="s">
        <v>11</v>
      </c>
      <c r="H17" s="13" t="s">
        <v>17</v>
      </c>
      <c r="I17" s="13" t="s">
        <v>13</v>
      </c>
      <c r="J17" s="27" t="s">
        <v>10</v>
      </c>
      <c r="K17" s="28" t="s">
        <v>11</v>
      </c>
      <c r="L17" s="28" t="s">
        <v>12</v>
      </c>
      <c r="M17" s="28" t="s">
        <v>13</v>
      </c>
    </row>
    <row r="18" spans="1:13" s="15" customFormat="1" ht="18" customHeight="1">
      <c r="A18" s="52"/>
      <c r="B18" s="11"/>
      <c r="C18" s="11"/>
      <c r="D18" s="30"/>
      <c r="E18" s="30"/>
      <c r="F18" s="12">
        <f>SUM(F5:F16)</f>
        <v>37341.75</v>
      </c>
      <c r="G18" s="13">
        <f>SUM(G5:G16)</f>
        <v>235070.25</v>
      </c>
      <c r="H18" s="13">
        <f>F18+G18</f>
        <v>272412</v>
      </c>
      <c r="I18" s="13">
        <f>A5-F18</f>
        <v>3462658.25</v>
      </c>
      <c r="J18" s="28">
        <f>SUM(J5:J16)</f>
        <v>116760</v>
      </c>
      <c r="K18" s="28">
        <f>SUM(K5:K16)</f>
        <v>232622</v>
      </c>
      <c r="L18" s="28">
        <f>SUM(L5:L16)</f>
        <v>349382</v>
      </c>
      <c r="M18" s="28">
        <f>M16</f>
        <v>3383240</v>
      </c>
    </row>
    <row r="19" spans="1:13" s="15" customFormat="1" ht="18" customHeight="1">
      <c r="A19" s="52"/>
      <c r="B19" s="17"/>
      <c r="C19" s="17"/>
      <c r="D19" s="17"/>
      <c r="E19" s="17"/>
      <c r="F19" s="16"/>
      <c r="G19" s="18"/>
      <c r="H19" s="18"/>
      <c r="I19" s="18"/>
      <c r="J19" s="18"/>
      <c r="K19" s="18"/>
      <c r="L19" s="18"/>
      <c r="M19" s="18"/>
    </row>
    <row r="20" spans="1:13" ht="18" customHeight="1">
      <c r="A20" s="52">
        <f>I16</f>
        <v>3462658.25</v>
      </c>
      <c r="B20" s="20">
        <f t="shared" ref="B20:C31" si="10">B5</f>
        <v>360</v>
      </c>
      <c r="C20" s="20">
        <f t="shared" si="10"/>
        <v>6.75</v>
      </c>
      <c r="D20" s="20">
        <v>31</v>
      </c>
      <c r="E20" s="2">
        <v>13</v>
      </c>
      <c r="F20" s="19">
        <f>CEILING(H20-G20,0.25)</f>
        <v>2850</v>
      </c>
      <c r="G20" s="21">
        <f>CEILING(SUM(A20*(C20/100)*D20/365),0.25)</f>
        <v>19851</v>
      </c>
      <c r="H20" s="21">
        <f>CEILING(H6,0.25)</f>
        <v>22701</v>
      </c>
      <c r="I20" s="21">
        <f t="shared" ref="I20:I31" si="11">A20-F20</f>
        <v>3459808.25</v>
      </c>
      <c r="J20" s="26">
        <f>CEILING(IF((MOD(J16,10))=0,(J16+0),J16-MOD(J16,10)+10),0.25)</f>
        <v>9730</v>
      </c>
      <c r="K20" s="26">
        <f>CEILING(SUM(M18*(Sheet1!C20/100)*(Sheet1!D20/365)),0.25)</f>
        <v>19395.75</v>
      </c>
      <c r="L20" s="26">
        <f>CEILING(J20+K20,0.25)</f>
        <v>29125.75</v>
      </c>
      <c r="M20" s="26">
        <f>M18-J20</f>
        <v>3373510</v>
      </c>
    </row>
    <row r="21" spans="1:13" ht="18" customHeight="1">
      <c r="A21" s="52">
        <f t="shared" ref="A21:A31" si="12">I20</f>
        <v>3459808.25</v>
      </c>
      <c r="B21" s="20">
        <f t="shared" si="10"/>
        <v>360</v>
      </c>
      <c r="C21" s="20">
        <f t="shared" si="10"/>
        <v>6.75</v>
      </c>
      <c r="D21" s="20">
        <v>28</v>
      </c>
      <c r="E21" s="2">
        <v>14</v>
      </c>
      <c r="F21" s="19">
        <f t="shared" ref="F21:F31" si="13">CEILING(H21-G21,0.25)</f>
        <v>4785.75</v>
      </c>
      <c r="G21" s="21">
        <f t="shared" ref="G21:G31" si="14">CEILING(SUM(A21*(C21/100)*D21/365),0.25)</f>
        <v>17915.25</v>
      </c>
      <c r="H21" s="21">
        <f>CEILING(H7,0.25)</f>
        <v>22701</v>
      </c>
      <c r="I21" s="21">
        <f t="shared" si="11"/>
        <v>3455022.5</v>
      </c>
      <c r="J21" s="26">
        <f>CEILING(IF((MOD(J20,10))=0,(J20+0),J20-MOD(J20,10)+10),0.25)</f>
        <v>9730</v>
      </c>
      <c r="K21" s="26">
        <f>CEILING(SUM(M20*(Sheet1!C21/100)*(Sheet1!D21/365)),0.25)</f>
        <v>17468.5</v>
      </c>
      <c r="L21" s="26">
        <f t="shared" ref="L21:L31" si="15">CEILING(J21+K21,0.25)</f>
        <v>27198.5</v>
      </c>
      <c r="M21" s="26">
        <f t="shared" ref="M21:M31" si="16">M20-J21</f>
        <v>3363780</v>
      </c>
    </row>
    <row r="22" spans="1:13" ht="18" customHeight="1">
      <c r="A22" s="52">
        <f t="shared" si="12"/>
        <v>3455022.5</v>
      </c>
      <c r="B22" s="20">
        <f t="shared" si="10"/>
        <v>360</v>
      </c>
      <c r="C22" s="20">
        <f t="shared" si="10"/>
        <v>6.75</v>
      </c>
      <c r="D22" s="20">
        <v>31</v>
      </c>
      <c r="E22" s="2">
        <v>15</v>
      </c>
      <c r="F22" s="19">
        <f t="shared" si="13"/>
        <v>2893.75</v>
      </c>
      <c r="G22" s="21">
        <f t="shared" si="14"/>
        <v>19807.25</v>
      </c>
      <c r="H22" s="21">
        <f t="shared" ref="H22:H30" si="17">CEILING(H8,0.25)</f>
        <v>22701</v>
      </c>
      <c r="I22" s="21">
        <f t="shared" si="11"/>
        <v>3452128.75</v>
      </c>
      <c r="J22" s="26">
        <f t="shared" ref="J22:J31" si="18">CEILING(IF((MOD(J21,10))=0,(J21+0),J21-MOD(J21,10)+10),0.25)</f>
        <v>9730</v>
      </c>
      <c r="K22" s="26">
        <f>CEILING(SUM(M21*(Sheet1!C22/100)*(Sheet1!D22/365)),0.25)</f>
        <v>19284.25</v>
      </c>
      <c r="L22" s="26">
        <f t="shared" si="15"/>
        <v>29014.25</v>
      </c>
      <c r="M22" s="26">
        <f t="shared" si="16"/>
        <v>3354050</v>
      </c>
    </row>
    <row r="23" spans="1:13" ht="18" customHeight="1">
      <c r="A23" s="52">
        <f t="shared" si="12"/>
        <v>3452128.75</v>
      </c>
      <c r="B23" s="20">
        <f t="shared" si="10"/>
        <v>360</v>
      </c>
      <c r="C23" s="20">
        <f t="shared" si="10"/>
        <v>6.75</v>
      </c>
      <c r="D23" s="20">
        <v>30</v>
      </c>
      <c r="E23" s="2">
        <v>16</v>
      </c>
      <c r="F23" s="19">
        <f t="shared" si="13"/>
        <v>3548.75</v>
      </c>
      <c r="G23" s="21">
        <f t="shared" si="14"/>
        <v>19152.25</v>
      </c>
      <c r="H23" s="21">
        <f t="shared" si="17"/>
        <v>22701</v>
      </c>
      <c r="I23" s="21">
        <f t="shared" si="11"/>
        <v>3448580</v>
      </c>
      <c r="J23" s="26">
        <f t="shared" si="18"/>
        <v>9730</v>
      </c>
      <c r="K23" s="26">
        <f>CEILING(SUM(M22*(Sheet1!C23/100)*(Sheet1!D23/365)),0.25)</f>
        <v>18608.25</v>
      </c>
      <c r="L23" s="26">
        <f t="shared" si="15"/>
        <v>28338.25</v>
      </c>
      <c r="M23" s="26">
        <f t="shared" si="16"/>
        <v>3344320</v>
      </c>
    </row>
    <row r="24" spans="1:13" ht="18" customHeight="1">
      <c r="A24" s="52">
        <f t="shared" si="12"/>
        <v>3448580</v>
      </c>
      <c r="B24" s="20">
        <f t="shared" si="10"/>
        <v>360</v>
      </c>
      <c r="C24" s="20">
        <f t="shared" si="10"/>
        <v>6.75</v>
      </c>
      <c r="D24" s="20">
        <v>31</v>
      </c>
      <c r="E24" s="2">
        <v>17</v>
      </c>
      <c r="F24" s="19">
        <f t="shared" si="13"/>
        <v>2930.5</v>
      </c>
      <c r="G24" s="21">
        <f t="shared" si="14"/>
        <v>19770.5</v>
      </c>
      <c r="H24" s="21">
        <f t="shared" si="17"/>
        <v>22701</v>
      </c>
      <c r="I24" s="21">
        <f t="shared" si="11"/>
        <v>3445649.5</v>
      </c>
      <c r="J24" s="26">
        <f t="shared" si="18"/>
        <v>9730</v>
      </c>
      <c r="K24" s="26">
        <f>CEILING(SUM(M23*(Sheet1!C24/100)*(Sheet1!D24/365)),0.25)</f>
        <v>19172.75</v>
      </c>
      <c r="L24" s="26">
        <f t="shared" si="15"/>
        <v>28902.75</v>
      </c>
      <c r="M24" s="26">
        <f t="shared" si="16"/>
        <v>3334590</v>
      </c>
    </row>
    <row r="25" spans="1:13" ht="18" customHeight="1">
      <c r="A25" s="52">
        <f t="shared" si="12"/>
        <v>3445649.5</v>
      </c>
      <c r="B25" s="20">
        <f t="shared" si="10"/>
        <v>360</v>
      </c>
      <c r="C25" s="20">
        <f t="shared" si="10"/>
        <v>6.75</v>
      </c>
      <c r="D25" s="20">
        <v>30</v>
      </c>
      <c r="E25" s="2">
        <v>18</v>
      </c>
      <c r="F25" s="19">
        <f t="shared" si="13"/>
        <v>3584.5</v>
      </c>
      <c r="G25" s="21">
        <f t="shared" si="14"/>
        <v>19116.5</v>
      </c>
      <c r="H25" s="21">
        <f t="shared" si="17"/>
        <v>22701</v>
      </c>
      <c r="I25" s="21">
        <f t="shared" si="11"/>
        <v>3442065</v>
      </c>
      <c r="J25" s="26">
        <f t="shared" si="18"/>
        <v>9730</v>
      </c>
      <c r="K25" s="26">
        <f>CEILING(SUM(M24*(Sheet1!C25/100)*(Sheet1!D25/365)),0.25)</f>
        <v>18500.25</v>
      </c>
      <c r="L25" s="26">
        <f t="shared" si="15"/>
        <v>28230.25</v>
      </c>
      <c r="M25" s="26">
        <f t="shared" si="16"/>
        <v>3324860</v>
      </c>
    </row>
    <row r="26" spans="1:13" ht="18" customHeight="1">
      <c r="A26" s="52">
        <f t="shared" si="12"/>
        <v>3442065</v>
      </c>
      <c r="B26" s="20">
        <f t="shared" si="10"/>
        <v>360</v>
      </c>
      <c r="C26" s="20">
        <f t="shared" si="10"/>
        <v>6.75</v>
      </c>
      <c r="D26" s="20">
        <v>31</v>
      </c>
      <c r="E26" s="2">
        <v>19</v>
      </c>
      <c r="F26" s="19">
        <f t="shared" si="13"/>
        <v>2968</v>
      </c>
      <c r="G26" s="21">
        <f t="shared" si="14"/>
        <v>19733</v>
      </c>
      <c r="H26" s="21">
        <f t="shared" si="17"/>
        <v>22701</v>
      </c>
      <c r="I26" s="21">
        <f t="shared" si="11"/>
        <v>3439097</v>
      </c>
      <c r="J26" s="26">
        <f t="shared" si="18"/>
        <v>9730</v>
      </c>
      <c r="K26" s="26">
        <f>CEILING(SUM(M25*(Sheet1!C26/100)*(Sheet1!D26/365)),0.25)</f>
        <v>19061.25</v>
      </c>
      <c r="L26" s="26">
        <f t="shared" si="15"/>
        <v>28791.25</v>
      </c>
      <c r="M26" s="26">
        <f t="shared" si="16"/>
        <v>3315130</v>
      </c>
    </row>
    <row r="27" spans="1:13" ht="18" customHeight="1">
      <c r="A27" s="52">
        <f t="shared" si="12"/>
        <v>3439097</v>
      </c>
      <c r="B27" s="20">
        <f t="shared" si="10"/>
        <v>360</v>
      </c>
      <c r="C27" s="20">
        <f t="shared" si="10"/>
        <v>6.75</v>
      </c>
      <c r="D27" s="20">
        <v>31</v>
      </c>
      <c r="E27" s="2">
        <v>20</v>
      </c>
      <c r="F27" s="19">
        <f t="shared" si="13"/>
        <v>2985</v>
      </c>
      <c r="G27" s="21">
        <f t="shared" si="14"/>
        <v>19716</v>
      </c>
      <c r="H27" s="21">
        <f t="shared" si="17"/>
        <v>22701</v>
      </c>
      <c r="I27" s="21">
        <f t="shared" si="11"/>
        <v>3436112</v>
      </c>
      <c r="J27" s="26">
        <f t="shared" si="18"/>
        <v>9730</v>
      </c>
      <c r="K27" s="26">
        <f>CEILING(SUM(M26*(Sheet1!C27/100)*(Sheet1!D27/365)),0.25)</f>
        <v>19005.25</v>
      </c>
      <c r="L27" s="26">
        <f t="shared" si="15"/>
        <v>28735.25</v>
      </c>
      <c r="M27" s="26">
        <f t="shared" si="16"/>
        <v>3305400</v>
      </c>
    </row>
    <row r="28" spans="1:13" ht="18" customHeight="1">
      <c r="A28" s="52">
        <f t="shared" si="12"/>
        <v>3436112</v>
      </c>
      <c r="B28" s="20">
        <f t="shared" si="10"/>
        <v>360</v>
      </c>
      <c r="C28" s="20">
        <f t="shared" si="10"/>
        <v>6.75</v>
      </c>
      <c r="D28" s="20">
        <v>30</v>
      </c>
      <c r="E28" s="2">
        <v>21</v>
      </c>
      <c r="F28" s="19">
        <f t="shared" si="13"/>
        <v>3637.5</v>
      </c>
      <c r="G28" s="21">
        <f t="shared" si="14"/>
        <v>19063.5</v>
      </c>
      <c r="H28" s="21">
        <f t="shared" si="17"/>
        <v>22701</v>
      </c>
      <c r="I28" s="21">
        <f t="shared" si="11"/>
        <v>3432474.5</v>
      </c>
      <c r="J28" s="26">
        <f t="shared" si="18"/>
        <v>9730</v>
      </c>
      <c r="K28" s="26">
        <f>CEILING(SUM(M27*(Sheet1!C28/100)*(Sheet1!D28/365)),0.25)</f>
        <v>18338.25</v>
      </c>
      <c r="L28" s="26">
        <f t="shared" si="15"/>
        <v>28068.25</v>
      </c>
      <c r="M28" s="26">
        <f t="shared" si="16"/>
        <v>3295670</v>
      </c>
    </row>
    <row r="29" spans="1:13" ht="18" customHeight="1">
      <c r="A29" s="52">
        <f t="shared" si="12"/>
        <v>3432474.5</v>
      </c>
      <c r="B29" s="20">
        <f t="shared" si="10"/>
        <v>360</v>
      </c>
      <c r="C29" s="20">
        <f t="shared" si="10"/>
        <v>6.75</v>
      </c>
      <c r="D29" s="20">
        <v>31</v>
      </c>
      <c r="E29" s="2">
        <v>22</v>
      </c>
      <c r="F29" s="19">
        <f t="shared" si="13"/>
        <v>3023</v>
      </c>
      <c r="G29" s="21">
        <f t="shared" si="14"/>
        <v>19678</v>
      </c>
      <c r="H29" s="21">
        <f t="shared" si="17"/>
        <v>22701</v>
      </c>
      <c r="I29" s="21">
        <f t="shared" si="11"/>
        <v>3429451.5</v>
      </c>
      <c r="J29" s="26">
        <f t="shared" si="18"/>
        <v>9730</v>
      </c>
      <c r="K29" s="26">
        <f>CEILING(SUM(M28*(Sheet1!C29/100)*(Sheet1!D29/365)),0.25)</f>
        <v>18893.75</v>
      </c>
      <c r="L29" s="26">
        <f t="shared" si="15"/>
        <v>28623.75</v>
      </c>
      <c r="M29" s="26">
        <f t="shared" si="16"/>
        <v>3285940</v>
      </c>
    </row>
    <row r="30" spans="1:13" ht="18" customHeight="1">
      <c r="A30" s="52">
        <f t="shared" si="12"/>
        <v>3429451.5</v>
      </c>
      <c r="B30" s="20">
        <f t="shared" si="10"/>
        <v>360</v>
      </c>
      <c r="C30" s="20">
        <f t="shared" si="10"/>
        <v>6.75</v>
      </c>
      <c r="D30" s="20">
        <v>30</v>
      </c>
      <c r="E30" s="2">
        <v>23</v>
      </c>
      <c r="F30" s="19">
        <f t="shared" si="13"/>
        <v>3674.5</v>
      </c>
      <c r="G30" s="21">
        <f t="shared" si="14"/>
        <v>19026.5</v>
      </c>
      <c r="H30" s="21">
        <f t="shared" si="17"/>
        <v>22701</v>
      </c>
      <c r="I30" s="21">
        <f t="shared" si="11"/>
        <v>3425777</v>
      </c>
      <c r="J30" s="26">
        <f t="shared" si="18"/>
        <v>9730</v>
      </c>
      <c r="K30" s="26">
        <f>CEILING(SUM(M29*(Sheet1!C30/100)*(Sheet1!D30/365)),0.25)</f>
        <v>18230.25</v>
      </c>
      <c r="L30" s="26">
        <f t="shared" si="15"/>
        <v>27960.25</v>
      </c>
      <c r="M30" s="26">
        <f t="shared" si="16"/>
        <v>3276210</v>
      </c>
    </row>
    <row r="31" spans="1:13" ht="18" customHeight="1">
      <c r="A31" s="52">
        <f t="shared" si="12"/>
        <v>3425777</v>
      </c>
      <c r="B31" s="20">
        <f t="shared" si="10"/>
        <v>360</v>
      </c>
      <c r="C31" s="20">
        <f t="shared" si="10"/>
        <v>6.75</v>
      </c>
      <c r="D31" s="20">
        <v>31</v>
      </c>
      <c r="E31" s="2">
        <v>24</v>
      </c>
      <c r="F31" s="19">
        <f t="shared" si="13"/>
        <v>3061.25</v>
      </c>
      <c r="G31" s="21">
        <f t="shared" si="14"/>
        <v>19639.75</v>
      </c>
      <c r="H31" s="21">
        <f>CEILING(H30,0.25)</f>
        <v>22701</v>
      </c>
      <c r="I31" s="21">
        <f t="shared" si="11"/>
        <v>3422715.75</v>
      </c>
      <c r="J31" s="26">
        <f t="shared" si="18"/>
        <v>9730</v>
      </c>
      <c r="K31" s="26">
        <f>CEILING(SUM(M30*(Sheet1!C31/100)*(Sheet1!D31/365)),0.25)</f>
        <v>18782.25</v>
      </c>
      <c r="L31" s="26">
        <f t="shared" si="15"/>
        <v>28512.25</v>
      </c>
      <c r="M31" s="26">
        <f t="shared" si="16"/>
        <v>3266480</v>
      </c>
    </row>
    <row r="32" spans="1:13" s="15" customFormat="1" ht="18" customHeight="1">
      <c r="A32" s="52"/>
      <c r="B32" s="11"/>
      <c r="C32" s="11"/>
      <c r="D32" s="29" t="s">
        <v>16</v>
      </c>
      <c r="E32" s="29">
        <v>2</v>
      </c>
      <c r="F32" s="12" t="s">
        <v>10</v>
      </c>
      <c r="G32" s="13" t="s">
        <v>11</v>
      </c>
      <c r="H32" s="13" t="s">
        <v>17</v>
      </c>
      <c r="I32" s="13" t="s">
        <v>13</v>
      </c>
      <c r="J32" s="27" t="s">
        <v>10</v>
      </c>
      <c r="K32" s="28" t="s">
        <v>11</v>
      </c>
      <c r="L32" s="28" t="s">
        <v>12</v>
      </c>
      <c r="M32" s="28" t="s">
        <v>13</v>
      </c>
    </row>
    <row r="33" spans="1:13" s="15" customFormat="1" ht="18" customHeight="1">
      <c r="A33" s="52"/>
      <c r="B33" s="11"/>
      <c r="C33" s="11"/>
      <c r="D33" s="30"/>
      <c r="E33" s="30"/>
      <c r="F33" s="12">
        <f>SUM(F20:F31)</f>
        <v>39942.5</v>
      </c>
      <c r="G33" s="13">
        <f>SUM(G20:G31)</f>
        <v>232469.5</v>
      </c>
      <c r="H33" s="13">
        <f>F33+G33</f>
        <v>272412</v>
      </c>
      <c r="I33" s="13">
        <f>A20-F33</f>
        <v>3422715.75</v>
      </c>
      <c r="J33" s="28">
        <f>SUM(J20:J31)</f>
        <v>116760</v>
      </c>
      <c r="K33" s="28">
        <f>SUM(K20:K31)</f>
        <v>224740.75</v>
      </c>
      <c r="L33" s="28">
        <f>SUM(L20:L31)</f>
        <v>341500.75</v>
      </c>
      <c r="M33" s="28">
        <f>M31</f>
        <v>3266480</v>
      </c>
    </row>
    <row r="34" spans="1:13" s="15" customFormat="1" ht="18" customHeight="1">
      <c r="A34" s="52"/>
      <c r="B34" s="17"/>
      <c r="C34" s="17"/>
      <c r="D34" s="17"/>
      <c r="E34" s="17"/>
      <c r="F34" s="16"/>
      <c r="G34" s="18"/>
      <c r="H34" s="18"/>
      <c r="I34" s="18"/>
      <c r="J34" s="18"/>
      <c r="K34" s="18"/>
      <c r="L34" s="18"/>
      <c r="M34" s="18"/>
    </row>
    <row r="35" spans="1:13" ht="18" customHeight="1">
      <c r="A35" s="52">
        <f>I31</f>
        <v>3422715.75</v>
      </c>
      <c r="B35" s="20">
        <f t="shared" ref="B35:B46" si="19">B20</f>
        <v>360</v>
      </c>
      <c r="C35" s="20">
        <f t="shared" ref="C35:C46" si="20">C5</f>
        <v>6.75</v>
      </c>
      <c r="D35" s="20">
        <v>31</v>
      </c>
      <c r="E35" s="2">
        <v>25</v>
      </c>
      <c r="F35" s="19">
        <f>CEILING(H35-G35,0.25)</f>
        <v>3078.75</v>
      </c>
      <c r="G35" s="21">
        <f>CEILING(SUM(A35*(C35/100)*D35/365),0.25)</f>
        <v>19622.25</v>
      </c>
      <c r="H35" s="21">
        <f t="shared" ref="H35:H45" si="21">H21</f>
        <v>22701</v>
      </c>
      <c r="I35" s="21">
        <f t="shared" ref="I35:I46" si="22">A35-F35</f>
        <v>3419637</v>
      </c>
      <c r="J35" s="26">
        <f>CEILING(IF((MOD(J31,10))=0,(J31+0),J31-MOD(J31,10)+10),0.25)</f>
        <v>9730</v>
      </c>
      <c r="K35" s="26">
        <f>CEILING(SUM(M33*(Sheet1!C35/100)*(Sheet1!D35/365)),0.25)</f>
        <v>18726.5</v>
      </c>
      <c r="L35" s="26">
        <f>CEILING(J35+K35,0.25)</f>
        <v>28456.5</v>
      </c>
      <c r="M35" s="26">
        <f>M33-J35</f>
        <v>3256750</v>
      </c>
    </row>
    <row r="36" spans="1:13" ht="18" customHeight="1">
      <c r="A36" s="52">
        <f t="shared" ref="A36:A46" si="23">I35</f>
        <v>3419637</v>
      </c>
      <c r="B36" s="20">
        <f t="shared" si="19"/>
        <v>360</v>
      </c>
      <c r="C36" s="20">
        <f t="shared" si="20"/>
        <v>6.75</v>
      </c>
      <c r="D36" s="20">
        <v>28</v>
      </c>
      <c r="E36" s="2">
        <v>26</v>
      </c>
      <c r="F36" s="19">
        <f t="shared" ref="F36:F46" si="24">CEILING(H36-G36,0.25)</f>
        <v>4993.75</v>
      </c>
      <c r="G36" s="21">
        <f t="shared" ref="G36:G46" si="25">CEILING(SUM(A36*(C36/100)*D36/365),0.25)</f>
        <v>17707.25</v>
      </c>
      <c r="H36" s="21">
        <f t="shared" si="21"/>
        <v>22701</v>
      </c>
      <c r="I36" s="21">
        <f t="shared" si="22"/>
        <v>3414643.25</v>
      </c>
      <c r="J36" s="26">
        <f>CEILING(IF((MOD(J35,10))=0,(J35+0),J35-MOD(J35,10)+10),0.25)</f>
        <v>9730</v>
      </c>
      <c r="K36" s="26">
        <f>CEILING(SUM(M35*(Sheet1!C36/100)*(Sheet1!D36/365)),0.25)</f>
        <v>16863.75</v>
      </c>
      <c r="L36" s="26">
        <f t="shared" ref="L36:L46" si="26">CEILING(J36+K36,0.25)</f>
        <v>26593.75</v>
      </c>
      <c r="M36" s="26">
        <f t="shared" ref="M36:M46" si="27">M35-J36</f>
        <v>3247020</v>
      </c>
    </row>
    <row r="37" spans="1:13" ht="18" customHeight="1">
      <c r="A37" s="52">
        <f t="shared" si="23"/>
        <v>3414643.25</v>
      </c>
      <c r="B37" s="20">
        <f t="shared" si="19"/>
        <v>360</v>
      </c>
      <c r="C37" s="20">
        <f t="shared" si="20"/>
        <v>6.75</v>
      </c>
      <c r="D37" s="20">
        <v>31</v>
      </c>
      <c r="E37" s="2">
        <v>27</v>
      </c>
      <c r="F37" s="19">
        <f t="shared" si="24"/>
        <v>3125.25</v>
      </c>
      <c r="G37" s="21">
        <f t="shared" si="25"/>
        <v>19575.75</v>
      </c>
      <c r="H37" s="21">
        <f t="shared" si="21"/>
        <v>22701</v>
      </c>
      <c r="I37" s="21">
        <f t="shared" si="22"/>
        <v>3411518</v>
      </c>
      <c r="J37" s="26">
        <f t="shared" ref="J37:J46" si="28">CEILING(IF((MOD(J36,10))=0,(J36+0),J36-MOD(J36,10)+10),0.25)</f>
        <v>9730</v>
      </c>
      <c r="K37" s="26">
        <f>CEILING(SUM(M36*(Sheet1!C37/100)*(Sheet1!D37/365)),0.25)</f>
        <v>18615</v>
      </c>
      <c r="L37" s="26">
        <f t="shared" si="26"/>
        <v>28345</v>
      </c>
      <c r="M37" s="26">
        <f t="shared" si="27"/>
        <v>3237290</v>
      </c>
    </row>
    <row r="38" spans="1:13" ht="18" customHeight="1">
      <c r="A38" s="52">
        <f t="shared" si="23"/>
        <v>3411518</v>
      </c>
      <c r="B38" s="20">
        <f t="shared" si="19"/>
        <v>360</v>
      </c>
      <c r="C38" s="20">
        <f t="shared" si="20"/>
        <v>6.75</v>
      </c>
      <c r="D38" s="20">
        <v>30</v>
      </c>
      <c r="E38" s="2">
        <v>28</v>
      </c>
      <c r="F38" s="19">
        <f t="shared" si="24"/>
        <v>3774</v>
      </c>
      <c r="G38" s="21">
        <f t="shared" si="25"/>
        <v>18927</v>
      </c>
      <c r="H38" s="21">
        <f t="shared" si="21"/>
        <v>22701</v>
      </c>
      <c r="I38" s="21">
        <f t="shared" si="22"/>
        <v>3407744</v>
      </c>
      <c r="J38" s="26">
        <f t="shared" si="28"/>
        <v>9730</v>
      </c>
      <c r="K38" s="26">
        <f>CEILING(SUM(M37*(Sheet1!C38/100)*(Sheet1!D38/365)),0.25)</f>
        <v>17960.5</v>
      </c>
      <c r="L38" s="26">
        <f t="shared" si="26"/>
        <v>27690.5</v>
      </c>
      <c r="M38" s="26">
        <f t="shared" si="27"/>
        <v>3227560</v>
      </c>
    </row>
    <row r="39" spans="1:13" ht="18" customHeight="1">
      <c r="A39" s="52">
        <f t="shared" si="23"/>
        <v>3407744</v>
      </c>
      <c r="B39" s="20">
        <f t="shared" si="19"/>
        <v>360</v>
      </c>
      <c r="C39" s="20">
        <f t="shared" si="20"/>
        <v>6.75</v>
      </c>
      <c r="D39" s="20">
        <v>31</v>
      </c>
      <c r="E39" s="2">
        <v>29</v>
      </c>
      <c r="F39" s="19">
        <f t="shared" si="24"/>
        <v>3164.75</v>
      </c>
      <c r="G39" s="21">
        <f t="shared" si="25"/>
        <v>19536.25</v>
      </c>
      <c r="H39" s="21">
        <f t="shared" si="21"/>
        <v>22701</v>
      </c>
      <c r="I39" s="21">
        <f t="shared" si="22"/>
        <v>3404579.25</v>
      </c>
      <c r="J39" s="26">
        <f t="shared" si="28"/>
        <v>9730</v>
      </c>
      <c r="K39" s="26">
        <f>CEILING(SUM(M38*(Sheet1!C39/100)*(Sheet1!D39/365)),0.25)</f>
        <v>18503.25</v>
      </c>
      <c r="L39" s="26">
        <f t="shared" si="26"/>
        <v>28233.25</v>
      </c>
      <c r="M39" s="26">
        <f t="shared" si="27"/>
        <v>3217830</v>
      </c>
    </row>
    <row r="40" spans="1:13" ht="18" customHeight="1">
      <c r="A40" s="52">
        <f t="shared" si="23"/>
        <v>3404579.25</v>
      </c>
      <c r="B40" s="20">
        <f t="shared" si="19"/>
        <v>360</v>
      </c>
      <c r="C40" s="20">
        <f t="shared" si="20"/>
        <v>6.75</v>
      </c>
      <c r="D40" s="20">
        <v>30</v>
      </c>
      <c r="E40" s="2">
        <v>30</v>
      </c>
      <c r="F40" s="19">
        <f t="shared" si="24"/>
        <v>3812.5</v>
      </c>
      <c r="G40" s="21">
        <f t="shared" si="25"/>
        <v>18888.5</v>
      </c>
      <c r="H40" s="21">
        <f t="shared" si="21"/>
        <v>22701</v>
      </c>
      <c r="I40" s="21">
        <f t="shared" si="22"/>
        <v>3400766.75</v>
      </c>
      <c r="J40" s="26">
        <f t="shared" si="28"/>
        <v>9730</v>
      </c>
      <c r="K40" s="26">
        <f>CEILING(SUM(M39*(Sheet1!C40/100)*(Sheet1!D40/365)),0.25)</f>
        <v>17852.5</v>
      </c>
      <c r="L40" s="26">
        <f t="shared" si="26"/>
        <v>27582.5</v>
      </c>
      <c r="M40" s="26">
        <f t="shared" si="27"/>
        <v>3208100</v>
      </c>
    </row>
    <row r="41" spans="1:13" ht="18" customHeight="1">
      <c r="A41" s="52">
        <f t="shared" si="23"/>
        <v>3400766.75</v>
      </c>
      <c r="B41" s="20">
        <f t="shared" si="19"/>
        <v>360</v>
      </c>
      <c r="C41" s="20">
        <f t="shared" si="20"/>
        <v>6.75</v>
      </c>
      <c r="D41" s="20">
        <v>31</v>
      </c>
      <c r="E41" s="2">
        <v>31</v>
      </c>
      <c r="F41" s="19">
        <f t="shared" si="24"/>
        <v>3204.75</v>
      </c>
      <c r="G41" s="21">
        <f t="shared" si="25"/>
        <v>19496.25</v>
      </c>
      <c r="H41" s="21">
        <f t="shared" si="21"/>
        <v>22701</v>
      </c>
      <c r="I41" s="21">
        <f t="shared" si="22"/>
        <v>3397562</v>
      </c>
      <c r="J41" s="26">
        <f t="shared" si="28"/>
        <v>9730</v>
      </c>
      <c r="K41" s="26">
        <f>CEILING(SUM(M40*(Sheet1!C41/100)*(Sheet1!D41/365)),0.25)</f>
        <v>18391.75</v>
      </c>
      <c r="L41" s="26">
        <f t="shared" si="26"/>
        <v>28121.75</v>
      </c>
      <c r="M41" s="26">
        <f t="shared" si="27"/>
        <v>3198370</v>
      </c>
    </row>
    <row r="42" spans="1:13" ht="18" customHeight="1">
      <c r="A42" s="52">
        <f t="shared" si="23"/>
        <v>3397562</v>
      </c>
      <c r="B42" s="20">
        <f t="shared" si="19"/>
        <v>360</v>
      </c>
      <c r="C42" s="20">
        <f t="shared" si="20"/>
        <v>6.75</v>
      </c>
      <c r="D42" s="20">
        <v>31</v>
      </c>
      <c r="E42" s="2">
        <v>32</v>
      </c>
      <c r="F42" s="19">
        <f t="shared" si="24"/>
        <v>3223</v>
      </c>
      <c r="G42" s="21">
        <f t="shared" si="25"/>
        <v>19478</v>
      </c>
      <c r="H42" s="21">
        <f t="shared" si="21"/>
        <v>22701</v>
      </c>
      <c r="I42" s="21">
        <f t="shared" si="22"/>
        <v>3394339</v>
      </c>
      <c r="J42" s="26">
        <f t="shared" si="28"/>
        <v>9730</v>
      </c>
      <c r="K42" s="26">
        <f>CEILING(SUM(M41*(Sheet1!C42/100)*(Sheet1!D42/365)),0.25)</f>
        <v>18336</v>
      </c>
      <c r="L42" s="26">
        <f t="shared" si="26"/>
        <v>28066</v>
      </c>
      <c r="M42" s="26">
        <f t="shared" si="27"/>
        <v>3188640</v>
      </c>
    </row>
    <row r="43" spans="1:13" ht="18" customHeight="1">
      <c r="A43" s="52">
        <f t="shared" si="23"/>
        <v>3394339</v>
      </c>
      <c r="B43" s="20">
        <f t="shared" si="19"/>
        <v>360</v>
      </c>
      <c r="C43" s="20">
        <f t="shared" si="20"/>
        <v>6.75</v>
      </c>
      <c r="D43" s="20">
        <v>30</v>
      </c>
      <c r="E43" s="2">
        <v>33</v>
      </c>
      <c r="F43" s="19">
        <f t="shared" si="24"/>
        <v>3869.25</v>
      </c>
      <c r="G43" s="21">
        <f t="shared" si="25"/>
        <v>18831.75</v>
      </c>
      <c r="H43" s="21">
        <f t="shared" si="21"/>
        <v>22701</v>
      </c>
      <c r="I43" s="21">
        <f t="shared" si="22"/>
        <v>3390469.75</v>
      </c>
      <c r="J43" s="26">
        <f t="shared" si="28"/>
        <v>9730</v>
      </c>
      <c r="K43" s="26">
        <f>CEILING(SUM(M42*(Sheet1!C43/100)*(Sheet1!D43/365)),0.25)</f>
        <v>17690.5</v>
      </c>
      <c r="L43" s="26">
        <f t="shared" si="26"/>
        <v>27420.5</v>
      </c>
      <c r="M43" s="26">
        <f t="shared" si="27"/>
        <v>3178910</v>
      </c>
    </row>
    <row r="44" spans="1:13" ht="18" customHeight="1">
      <c r="A44" s="52">
        <f t="shared" si="23"/>
        <v>3390469.75</v>
      </c>
      <c r="B44" s="20">
        <f t="shared" si="19"/>
        <v>360</v>
      </c>
      <c r="C44" s="20">
        <f t="shared" si="20"/>
        <v>6.75</v>
      </c>
      <c r="D44" s="20">
        <v>31</v>
      </c>
      <c r="E44" s="2">
        <v>34</v>
      </c>
      <c r="F44" s="19">
        <f t="shared" si="24"/>
        <v>3263.75</v>
      </c>
      <c r="G44" s="21">
        <f t="shared" si="25"/>
        <v>19437.25</v>
      </c>
      <c r="H44" s="21">
        <f t="shared" si="21"/>
        <v>22701</v>
      </c>
      <c r="I44" s="21">
        <f t="shared" si="22"/>
        <v>3387206</v>
      </c>
      <c r="J44" s="26">
        <f t="shared" si="28"/>
        <v>9730</v>
      </c>
      <c r="K44" s="26">
        <f>CEILING(SUM(M43*(Sheet1!C44/100)*(Sheet1!D44/365)),0.25)</f>
        <v>18224.5</v>
      </c>
      <c r="L44" s="26">
        <f t="shared" si="26"/>
        <v>27954.5</v>
      </c>
      <c r="M44" s="26">
        <f t="shared" si="27"/>
        <v>3169180</v>
      </c>
    </row>
    <row r="45" spans="1:13" ht="18" customHeight="1">
      <c r="A45" s="52">
        <f t="shared" si="23"/>
        <v>3387206</v>
      </c>
      <c r="B45" s="20">
        <f t="shared" si="19"/>
        <v>360</v>
      </c>
      <c r="C45" s="20">
        <f t="shared" si="20"/>
        <v>6.75</v>
      </c>
      <c r="D45" s="20">
        <v>30</v>
      </c>
      <c r="E45" s="2">
        <v>35</v>
      </c>
      <c r="F45" s="19">
        <f t="shared" si="24"/>
        <v>3908.75</v>
      </c>
      <c r="G45" s="21">
        <f t="shared" si="25"/>
        <v>18792.25</v>
      </c>
      <c r="H45" s="21">
        <f t="shared" si="21"/>
        <v>22701</v>
      </c>
      <c r="I45" s="21">
        <f t="shared" si="22"/>
        <v>3383297.25</v>
      </c>
      <c r="J45" s="26">
        <f t="shared" si="28"/>
        <v>9730</v>
      </c>
      <c r="K45" s="26">
        <f>CEILING(SUM(M44*(Sheet1!C45/100)*(Sheet1!D45/365)),0.25)</f>
        <v>17582.5</v>
      </c>
      <c r="L45" s="26">
        <f t="shared" si="26"/>
        <v>27312.5</v>
      </c>
      <c r="M45" s="26">
        <f t="shared" si="27"/>
        <v>3159450</v>
      </c>
    </row>
    <row r="46" spans="1:13" ht="18" customHeight="1">
      <c r="A46" s="52">
        <f t="shared" si="23"/>
        <v>3383297.25</v>
      </c>
      <c r="B46" s="20">
        <f t="shared" si="19"/>
        <v>360</v>
      </c>
      <c r="C46" s="20">
        <f t="shared" si="20"/>
        <v>6.75</v>
      </c>
      <c r="D46" s="20">
        <v>31</v>
      </c>
      <c r="E46" s="2">
        <v>36</v>
      </c>
      <c r="F46" s="19">
        <f t="shared" si="24"/>
        <v>3304.75</v>
      </c>
      <c r="G46" s="21">
        <f t="shared" si="25"/>
        <v>19396.25</v>
      </c>
      <c r="H46" s="21">
        <f>H35</f>
        <v>22701</v>
      </c>
      <c r="I46" s="21">
        <f t="shared" si="22"/>
        <v>3379992.5</v>
      </c>
      <c r="J46" s="26">
        <f t="shared" si="28"/>
        <v>9730</v>
      </c>
      <c r="K46" s="26">
        <f>CEILING(SUM(M45*(Sheet1!C46/100)*(Sheet1!D46/365)),0.25)</f>
        <v>18112.75</v>
      </c>
      <c r="L46" s="26">
        <f t="shared" si="26"/>
        <v>27842.75</v>
      </c>
      <c r="M46" s="26">
        <f t="shared" si="27"/>
        <v>3149720</v>
      </c>
    </row>
    <row r="47" spans="1:13" s="15" customFormat="1" ht="18" customHeight="1">
      <c r="A47" s="52"/>
      <c r="B47" s="11"/>
      <c r="C47" s="11"/>
      <c r="D47" s="29" t="s">
        <v>16</v>
      </c>
      <c r="E47" s="29">
        <v>3</v>
      </c>
      <c r="F47" s="12" t="s">
        <v>10</v>
      </c>
      <c r="G47" s="13" t="s">
        <v>11</v>
      </c>
      <c r="H47" s="13" t="s">
        <v>17</v>
      </c>
      <c r="I47" s="13" t="s">
        <v>13</v>
      </c>
      <c r="J47" s="27" t="s">
        <v>10</v>
      </c>
      <c r="K47" s="28" t="s">
        <v>11</v>
      </c>
      <c r="L47" s="28" t="s">
        <v>12</v>
      </c>
      <c r="M47" s="28" t="s">
        <v>13</v>
      </c>
    </row>
    <row r="48" spans="1:13" s="15" customFormat="1" ht="18" customHeight="1">
      <c r="A48" s="52"/>
      <c r="B48" s="11"/>
      <c r="C48" s="11"/>
      <c r="D48" s="30"/>
      <c r="E48" s="30"/>
      <c r="F48" s="12">
        <f>SUM(F35:F46)</f>
        <v>42723.25</v>
      </c>
      <c r="G48" s="13">
        <f>SUM(G35:G46)</f>
        <v>229688.75</v>
      </c>
      <c r="H48" s="13">
        <f>F48+G48</f>
        <v>272412</v>
      </c>
      <c r="I48" s="13">
        <f>A35-F48</f>
        <v>3379992.5</v>
      </c>
      <c r="J48" s="28">
        <f>SUM(J35:J46)</f>
        <v>116760</v>
      </c>
      <c r="K48" s="28">
        <f>SUM(K35:K46)</f>
        <v>216859.5</v>
      </c>
      <c r="L48" s="28">
        <f>SUM(L35:L46)</f>
        <v>333619.5</v>
      </c>
      <c r="M48" s="28">
        <f>M46</f>
        <v>3149720</v>
      </c>
    </row>
    <row r="49" spans="1:13" s="15" customFormat="1" ht="18" customHeight="1">
      <c r="A49" s="52"/>
      <c r="B49" s="17"/>
      <c r="C49" s="17"/>
      <c r="D49" s="17"/>
      <c r="E49" s="17"/>
      <c r="F49" s="16"/>
      <c r="G49" s="18"/>
      <c r="H49" s="18"/>
      <c r="I49" s="18"/>
      <c r="J49" s="18"/>
      <c r="K49" s="18"/>
      <c r="L49" s="18"/>
      <c r="M49" s="18"/>
    </row>
    <row r="50" spans="1:13" ht="18" customHeight="1">
      <c r="A50" s="52">
        <f>I46</f>
        <v>3379992.5</v>
      </c>
      <c r="B50" s="20">
        <f t="shared" ref="B50:B61" si="29">B35</f>
        <v>360</v>
      </c>
      <c r="C50" s="20">
        <f t="shared" ref="C50:C61" si="30">C5</f>
        <v>6.75</v>
      </c>
      <c r="D50" s="20">
        <v>31</v>
      </c>
      <c r="E50" s="2">
        <v>37</v>
      </c>
      <c r="F50" s="19">
        <f>CEILING(H50-G50,0.25)</f>
        <v>3323.75</v>
      </c>
      <c r="G50" s="21">
        <f>CEILING(SUM(A50*(C50/100)*D50/365),0.25)</f>
        <v>19377.25</v>
      </c>
      <c r="H50" s="21">
        <f t="shared" ref="H50:H60" si="31">H36</f>
        <v>22701</v>
      </c>
      <c r="I50" s="21">
        <f t="shared" ref="I50:I61" si="32">A50-F50</f>
        <v>3376668.75</v>
      </c>
      <c r="J50" s="26">
        <f>CEILING(IF((MOD(J46,10))=0,(J46+0),J46-MOD(J46,10)+10),0.25)</f>
        <v>9730</v>
      </c>
      <c r="K50" s="26">
        <f>CEILING(SUM(M48*(Sheet1!C50/100)*(Sheet1!D50/365)),0.25)</f>
        <v>18057</v>
      </c>
      <c r="L50" s="26">
        <f>CEILING(J50+K50,0.25)</f>
        <v>27787</v>
      </c>
      <c r="M50" s="26">
        <f>M48-J50</f>
        <v>3139990</v>
      </c>
    </row>
    <row r="51" spans="1:13" ht="18" customHeight="1">
      <c r="A51" s="52">
        <f t="shared" ref="A51:A61" si="33">I50</f>
        <v>3376668.75</v>
      </c>
      <c r="B51" s="20">
        <f t="shared" si="29"/>
        <v>360</v>
      </c>
      <c r="C51" s="20">
        <f t="shared" si="30"/>
        <v>6.75</v>
      </c>
      <c r="D51" s="20">
        <v>28</v>
      </c>
      <c r="E51" s="2">
        <v>38</v>
      </c>
      <c r="F51" s="19">
        <f t="shared" ref="F51:F61" si="34">CEILING(H51-G51,0.25)</f>
        <v>5216.25</v>
      </c>
      <c r="G51" s="21">
        <f t="shared" ref="G51:G61" si="35">CEILING(SUM(A51*(C51/100)*D51/365),0.25)</f>
        <v>17484.75</v>
      </c>
      <c r="H51" s="21">
        <f t="shared" si="31"/>
        <v>22701</v>
      </c>
      <c r="I51" s="21">
        <f t="shared" si="32"/>
        <v>3371452.5</v>
      </c>
      <c r="J51" s="26">
        <f>CEILING(IF((MOD(J50,10))=0,(J50+0),J50-MOD(J50,10)+10),0.25)</f>
        <v>9730</v>
      </c>
      <c r="K51" s="26">
        <f>CEILING(SUM(M50*(Sheet1!C51/100)*(Sheet1!D51/365)),0.25)</f>
        <v>16259.25</v>
      </c>
      <c r="L51" s="26">
        <f t="shared" ref="L51:L61" si="36">CEILING(J51+K51,0.25)</f>
        <v>25989.25</v>
      </c>
      <c r="M51" s="26">
        <f t="shared" ref="M51:M61" si="37">M50-J51</f>
        <v>3130260</v>
      </c>
    </row>
    <row r="52" spans="1:13" ht="18" customHeight="1">
      <c r="A52" s="52">
        <f t="shared" si="33"/>
        <v>3371452.5</v>
      </c>
      <c r="B52" s="20">
        <f t="shared" si="29"/>
        <v>360</v>
      </c>
      <c r="C52" s="20">
        <f t="shared" si="30"/>
        <v>6.75</v>
      </c>
      <c r="D52" s="20">
        <v>31</v>
      </c>
      <c r="E52" s="2">
        <v>39</v>
      </c>
      <c r="F52" s="19">
        <f t="shared" si="34"/>
        <v>3372.75</v>
      </c>
      <c r="G52" s="21">
        <f t="shared" si="35"/>
        <v>19328.25</v>
      </c>
      <c r="H52" s="21">
        <f t="shared" si="31"/>
        <v>22701</v>
      </c>
      <c r="I52" s="21">
        <f t="shared" si="32"/>
        <v>3368079.75</v>
      </c>
      <c r="J52" s="26">
        <f t="shared" ref="J52:J61" si="38">CEILING(IF((MOD(J51,10))=0,(J51+0),J51-MOD(J51,10)+10),0.25)</f>
        <v>9730</v>
      </c>
      <c r="K52" s="26">
        <f>CEILING(SUM(M51*(Sheet1!C52/100)*(Sheet1!D52/365)),0.25)</f>
        <v>17945.5</v>
      </c>
      <c r="L52" s="26">
        <f t="shared" si="36"/>
        <v>27675.5</v>
      </c>
      <c r="M52" s="26">
        <f t="shared" si="37"/>
        <v>3120530</v>
      </c>
    </row>
    <row r="53" spans="1:13" ht="18" customHeight="1">
      <c r="A53" s="52">
        <f t="shared" si="33"/>
        <v>3368079.75</v>
      </c>
      <c r="B53" s="20">
        <f t="shared" si="29"/>
        <v>360</v>
      </c>
      <c r="C53" s="20">
        <f t="shared" si="30"/>
        <v>6.75</v>
      </c>
      <c r="D53" s="20">
        <v>30</v>
      </c>
      <c r="E53" s="2">
        <v>40</v>
      </c>
      <c r="F53" s="19">
        <f t="shared" si="34"/>
        <v>4015</v>
      </c>
      <c r="G53" s="21">
        <f t="shared" si="35"/>
        <v>18686</v>
      </c>
      <c r="H53" s="21">
        <f t="shared" si="31"/>
        <v>22701</v>
      </c>
      <c r="I53" s="21">
        <f t="shared" si="32"/>
        <v>3364064.75</v>
      </c>
      <c r="J53" s="26">
        <f t="shared" si="38"/>
        <v>9730</v>
      </c>
      <c r="K53" s="26">
        <f>CEILING(SUM(M52*(Sheet1!C53/100)*(Sheet1!D53/365)),0.25)</f>
        <v>17312.75</v>
      </c>
      <c r="L53" s="26">
        <f t="shared" si="36"/>
        <v>27042.75</v>
      </c>
      <c r="M53" s="26">
        <f t="shared" si="37"/>
        <v>3110800</v>
      </c>
    </row>
    <row r="54" spans="1:13" ht="18" customHeight="1">
      <c r="A54" s="52">
        <f t="shared" si="33"/>
        <v>3364064.75</v>
      </c>
      <c r="B54" s="20">
        <f t="shared" si="29"/>
        <v>360</v>
      </c>
      <c r="C54" s="20">
        <f t="shared" si="30"/>
        <v>6.75</v>
      </c>
      <c r="D54" s="20">
        <v>31</v>
      </c>
      <c r="E54" s="2">
        <v>41</v>
      </c>
      <c r="F54" s="19">
        <f t="shared" si="34"/>
        <v>3415</v>
      </c>
      <c r="G54" s="21">
        <f t="shared" si="35"/>
        <v>19286</v>
      </c>
      <c r="H54" s="21">
        <f t="shared" si="31"/>
        <v>22701</v>
      </c>
      <c r="I54" s="21">
        <f t="shared" si="32"/>
        <v>3360649.75</v>
      </c>
      <c r="J54" s="26">
        <f t="shared" si="38"/>
        <v>9730</v>
      </c>
      <c r="K54" s="26">
        <f>CEILING(SUM(M53*(Sheet1!C54/100)*(Sheet1!D54/365)),0.25)</f>
        <v>17834</v>
      </c>
      <c r="L54" s="26">
        <f t="shared" si="36"/>
        <v>27564</v>
      </c>
      <c r="M54" s="26">
        <f t="shared" si="37"/>
        <v>3101070</v>
      </c>
    </row>
    <row r="55" spans="1:13" ht="18" customHeight="1">
      <c r="A55" s="52">
        <f t="shared" si="33"/>
        <v>3360649.75</v>
      </c>
      <c r="B55" s="20">
        <f t="shared" si="29"/>
        <v>360</v>
      </c>
      <c r="C55" s="20">
        <f t="shared" si="30"/>
        <v>6.75</v>
      </c>
      <c r="D55" s="20">
        <v>30</v>
      </c>
      <c r="E55" s="2">
        <v>42</v>
      </c>
      <c r="F55" s="19">
        <f t="shared" si="34"/>
        <v>4056.25</v>
      </c>
      <c r="G55" s="21">
        <f t="shared" si="35"/>
        <v>18644.75</v>
      </c>
      <c r="H55" s="21">
        <f t="shared" si="31"/>
        <v>22701</v>
      </c>
      <c r="I55" s="21">
        <f t="shared" si="32"/>
        <v>3356593.5</v>
      </c>
      <c r="J55" s="26">
        <f t="shared" si="38"/>
        <v>9730</v>
      </c>
      <c r="K55" s="26">
        <f>CEILING(SUM(M54*(Sheet1!C55/100)*(Sheet1!D55/365)),0.25)</f>
        <v>17204.75</v>
      </c>
      <c r="L55" s="26">
        <f t="shared" si="36"/>
        <v>26934.75</v>
      </c>
      <c r="M55" s="26">
        <f t="shared" si="37"/>
        <v>3091340</v>
      </c>
    </row>
    <row r="56" spans="1:13" ht="18" customHeight="1">
      <c r="A56" s="52">
        <f t="shared" si="33"/>
        <v>3356593.5</v>
      </c>
      <c r="B56" s="20">
        <f t="shared" si="29"/>
        <v>360</v>
      </c>
      <c r="C56" s="20">
        <f t="shared" si="30"/>
        <v>6.75</v>
      </c>
      <c r="D56" s="20">
        <v>31</v>
      </c>
      <c r="E56" s="2">
        <v>43</v>
      </c>
      <c r="F56" s="19">
        <f t="shared" si="34"/>
        <v>3458</v>
      </c>
      <c r="G56" s="21">
        <f t="shared" si="35"/>
        <v>19243</v>
      </c>
      <c r="H56" s="21">
        <f t="shared" si="31"/>
        <v>22701</v>
      </c>
      <c r="I56" s="21">
        <f t="shared" si="32"/>
        <v>3353135.5</v>
      </c>
      <c r="J56" s="26">
        <f t="shared" si="38"/>
        <v>9730</v>
      </c>
      <c r="K56" s="26">
        <f>CEILING(SUM(M55*(Sheet1!C56/100)*(Sheet1!D56/365)),0.25)</f>
        <v>17722.5</v>
      </c>
      <c r="L56" s="26">
        <f t="shared" si="36"/>
        <v>27452.5</v>
      </c>
      <c r="M56" s="26">
        <f t="shared" si="37"/>
        <v>3081610</v>
      </c>
    </row>
    <row r="57" spans="1:13" ht="18" customHeight="1">
      <c r="A57" s="52">
        <f t="shared" si="33"/>
        <v>3353135.5</v>
      </c>
      <c r="B57" s="20">
        <f t="shared" si="29"/>
        <v>360</v>
      </c>
      <c r="C57" s="20">
        <f t="shared" si="30"/>
        <v>6.75</v>
      </c>
      <c r="D57" s="20">
        <v>31</v>
      </c>
      <c r="E57" s="2">
        <v>44</v>
      </c>
      <c r="F57" s="19">
        <f t="shared" si="34"/>
        <v>3477.75</v>
      </c>
      <c r="G57" s="21">
        <f t="shared" si="35"/>
        <v>19223.25</v>
      </c>
      <c r="H57" s="21">
        <f t="shared" si="31"/>
        <v>22701</v>
      </c>
      <c r="I57" s="21">
        <f t="shared" si="32"/>
        <v>3349657.75</v>
      </c>
      <c r="J57" s="26">
        <f t="shared" si="38"/>
        <v>9730</v>
      </c>
      <c r="K57" s="26">
        <f>CEILING(SUM(M56*(Sheet1!C57/100)*(Sheet1!D57/365)),0.25)</f>
        <v>17666.5</v>
      </c>
      <c r="L57" s="26">
        <f t="shared" si="36"/>
        <v>27396.5</v>
      </c>
      <c r="M57" s="26">
        <f t="shared" si="37"/>
        <v>3071880</v>
      </c>
    </row>
    <row r="58" spans="1:13" ht="18" customHeight="1">
      <c r="A58" s="52">
        <f t="shared" si="33"/>
        <v>3349657.75</v>
      </c>
      <c r="B58" s="20">
        <f t="shared" si="29"/>
        <v>360</v>
      </c>
      <c r="C58" s="20">
        <f t="shared" si="30"/>
        <v>6.75</v>
      </c>
      <c r="D58" s="20">
        <v>30</v>
      </c>
      <c r="E58" s="2">
        <v>45</v>
      </c>
      <c r="F58" s="19">
        <f t="shared" si="34"/>
        <v>4117.25</v>
      </c>
      <c r="G58" s="21">
        <f t="shared" si="35"/>
        <v>18583.75</v>
      </c>
      <c r="H58" s="21">
        <f t="shared" si="31"/>
        <v>22701</v>
      </c>
      <c r="I58" s="21">
        <f t="shared" si="32"/>
        <v>3345540.5</v>
      </c>
      <c r="J58" s="26">
        <f t="shared" si="38"/>
        <v>9730</v>
      </c>
      <c r="K58" s="26">
        <f>CEILING(SUM(M57*(Sheet1!C58/100)*(Sheet1!D58/365)),0.25)</f>
        <v>17042.75</v>
      </c>
      <c r="L58" s="26">
        <f t="shared" si="36"/>
        <v>26772.75</v>
      </c>
      <c r="M58" s="26">
        <f t="shared" si="37"/>
        <v>3062150</v>
      </c>
    </row>
    <row r="59" spans="1:13" ht="18" customHeight="1">
      <c r="A59" s="52">
        <f t="shared" si="33"/>
        <v>3345540.5</v>
      </c>
      <c r="B59" s="20">
        <f t="shared" si="29"/>
        <v>360</v>
      </c>
      <c r="C59" s="20">
        <f t="shared" si="30"/>
        <v>6.75</v>
      </c>
      <c r="D59" s="20">
        <v>31</v>
      </c>
      <c r="E59" s="2">
        <v>46</v>
      </c>
      <c r="F59" s="19">
        <f t="shared" si="34"/>
        <v>3521.25</v>
      </c>
      <c r="G59" s="21">
        <f t="shared" si="35"/>
        <v>19179.75</v>
      </c>
      <c r="H59" s="21">
        <f t="shared" si="31"/>
        <v>22701</v>
      </c>
      <c r="I59" s="21">
        <f t="shared" si="32"/>
        <v>3342019.25</v>
      </c>
      <c r="J59" s="26">
        <f t="shared" si="38"/>
        <v>9730</v>
      </c>
      <c r="K59" s="26">
        <f>CEILING(SUM(M58*(Sheet1!C59/100)*(Sheet1!D59/365)),0.25)</f>
        <v>17555</v>
      </c>
      <c r="L59" s="26">
        <f t="shared" si="36"/>
        <v>27285</v>
      </c>
      <c r="M59" s="26">
        <f t="shared" si="37"/>
        <v>3052420</v>
      </c>
    </row>
    <row r="60" spans="1:13" ht="18" customHeight="1">
      <c r="A60" s="52">
        <f t="shared" si="33"/>
        <v>3342019.25</v>
      </c>
      <c r="B60" s="20">
        <f t="shared" si="29"/>
        <v>360</v>
      </c>
      <c r="C60" s="20">
        <f t="shared" si="30"/>
        <v>6.75</v>
      </c>
      <c r="D60" s="20">
        <v>30</v>
      </c>
      <c r="E60" s="2">
        <v>47</v>
      </c>
      <c r="F60" s="19">
        <f t="shared" si="34"/>
        <v>4159.5</v>
      </c>
      <c r="G60" s="21">
        <f t="shared" si="35"/>
        <v>18541.5</v>
      </c>
      <c r="H60" s="21">
        <f t="shared" si="31"/>
        <v>22701</v>
      </c>
      <c r="I60" s="21">
        <f t="shared" si="32"/>
        <v>3337859.75</v>
      </c>
      <c r="J60" s="26">
        <f t="shared" si="38"/>
        <v>9730</v>
      </c>
      <c r="K60" s="26">
        <f>CEILING(SUM(M59*(Sheet1!C60/100)*(Sheet1!D60/365)),0.25)</f>
        <v>16934.75</v>
      </c>
      <c r="L60" s="26">
        <f t="shared" si="36"/>
        <v>26664.75</v>
      </c>
      <c r="M60" s="26">
        <f t="shared" si="37"/>
        <v>3042690</v>
      </c>
    </row>
    <row r="61" spans="1:13" ht="18" customHeight="1">
      <c r="A61" s="52">
        <f t="shared" si="33"/>
        <v>3337859.75</v>
      </c>
      <c r="B61" s="20">
        <f t="shared" si="29"/>
        <v>360</v>
      </c>
      <c r="C61" s="20">
        <f t="shared" si="30"/>
        <v>6.75</v>
      </c>
      <c r="D61" s="20">
        <v>31</v>
      </c>
      <c r="E61" s="2">
        <v>48</v>
      </c>
      <c r="F61" s="19">
        <f t="shared" si="34"/>
        <v>3565.25</v>
      </c>
      <c r="G61" s="21">
        <f t="shared" si="35"/>
        <v>19135.75</v>
      </c>
      <c r="H61" s="21">
        <f>H50</f>
        <v>22701</v>
      </c>
      <c r="I61" s="21">
        <f t="shared" si="32"/>
        <v>3334294.5</v>
      </c>
      <c r="J61" s="26">
        <f t="shared" si="38"/>
        <v>9730</v>
      </c>
      <c r="K61" s="26">
        <f>CEILING(SUM(M60*(Sheet1!C61/100)*(Sheet1!D61/365)),0.25)</f>
        <v>17443.5</v>
      </c>
      <c r="L61" s="26">
        <f t="shared" si="36"/>
        <v>27173.5</v>
      </c>
      <c r="M61" s="26">
        <f t="shared" si="37"/>
        <v>3032960</v>
      </c>
    </row>
    <row r="62" spans="1:13" s="15" customFormat="1" ht="18" customHeight="1">
      <c r="A62" s="52"/>
      <c r="B62" s="11"/>
      <c r="C62" s="11"/>
      <c r="D62" s="29" t="s">
        <v>16</v>
      </c>
      <c r="E62" s="29">
        <v>4</v>
      </c>
      <c r="F62" s="12" t="s">
        <v>10</v>
      </c>
      <c r="G62" s="13" t="s">
        <v>11</v>
      </c>
      <c r="H62" s="13" t="s">
        <v>17</v>
      </c>
      <c r="I62" s="13" t="s">
        <v>13</v>
      </c>
      <c r="J62" s="27" t="s">
        <v>10</v>
      </c>
      <c r="K62" s="28" t="s">
        <v>11</v>
      </c>
      <c r="L62" s="28" t="s">
        <v>12</v>
      </c>
      <c r="M62" s="28" t="s">
        <v>13</v>
      </c>
    </row>
    <row r="63" spans="1:13" s="15" customFormat="1" ht="18" customHeight="1">
      <c r="A63" s="52"/>
      <c r="B63" s="11"/>
      <c r="C63" s="11"/>
      <c r="D63" s="30"/>
      <c r="E63" s="30"/>
      <c r="F63" s="12">
        <f>SUM(F50:F61)</f>
        <v>45698</v>
      </c>
      <c r="G63" s="13">
        <f>SUM(G50:G61)</f>
        <v>226714</v>
      </c>
      <c r="H63" s="13">
        <f>F63+G63</f>
        <v>272412</v>
      </c>
      <c r="I63" s="13">
        <f>A50-F63</f>
        <v>3334294.5</v>
      </c>
      <c r="J63" s="28">
        <f>SUM(J50:J61)</f>
        <v>116760</v>
      </c>
      <c r="K63" s="28">
        <f>SUM(K50:K61)</f>
        <v>208978.25</v>
      </c>
      <c r="L63" s="28">
        <f>SUM(L50:L61)</f>
        <v>325738.25</v>
      </c>
      <c r="M63" s="28">
        <f>M61</f>
        <v>3032960</v>
      </c>
    </row>
    <row r="64" spans="1:13" s="15" customFormat="1" ht="18" customHeight="1">
      <c r="A64" s="52"/>
      <c r="B64" s="17"/>
      <c r="C64" s="17"/>
      <c r="D64" s="17"/>
      <c r="E64" s="17"/>
      <c r="F64" s="16"/>
      <c r="G64" s="18"/>
      <c r="H64" s="18"/>
      <c r="I64" s="18"/>
      <c r="J64" s="18"/>
      <c r="K64" s="18"/>
      <c r="L64" s="18"/>
      <c r="M64" s="18"/>
    </row>
    <row r="65" spans="1:13" ht="18" customHeight="1">
      <c r="A65" s="52">
        <f>I61</f>
        <v>3334294.5</v>
      </c>
      <c r="B65" s="20">
        <f t="shared" ref="B65:B76" si="39">B50</f>
        <v>360</v>
      </c>
      <c r="C65" s="20">
        <f t="shared" ref="C65:C76" si="40">C5</f>
        <v>6.75</v>
      </c>
      <c r="D65" s="20">
        <v>31</v>
      </c>
      <c r="E65" s="2">
        <v>49</v>
      </c>
      <c r="F65" s="19">
        <f>CEILING(H65-G65,0.25)</f>
        <v>3585.75</v>
      </c>
      <c r="G65" s="21">
        <f>CEILING(SUM(A65*(C65/100)*D65/365),0.25)</f>
        <v>19115.25</v>
      </c>
      <c r="H65" s="21">
        <f t="shared" ref="H65:H75" si="41">H51</f>
        <v>22701</v>
      </c>
      <c r="I65" s="21">
        <f t="shared" ref="I65:I76" si="42">A65-F65</f>
        <v>3330708.75</v>
      </c>
      <c r="J65" s="26">
        <f>CEILING(IF((MOD(J61,10))=0,(J61+0),J61-MOD(J61,10)+10),0.25)</f>
        <v>9730</v>
      </c>
      <c r="K65" s="26">
        <f>CEILING(SUM(M63*(Sheet1!C65/100)*(Sheet1!D65/365)),0.25)</f>
        <v>17387.75</v>
      </c>
      <c r="L65" s="26">
        <f>CEILING(J65+K65,0.25)</f>
        <v>27117.75</v>
      </c>
      <c r="M65" s="26">
        <f>M63-J65</f>
        <v>3023230</v>
      </c>
    </row>
    <row r="66" spans="1:13" ht="18" customHeight="1">
      <c r="A66" s="52">
        <f t="shared" ref="A66:A76" si="43">I65</f>
        <v>3330708.75</v>
      </c>
      <c r="B66" s="20">
        <f t="shared" si="39"/>
        <v>360</v>
      </c>
      <c r="C66" s="20">
        <f t="shared" si="40"/>
        <v>6.75</v>
      </c>
      <c r="D66" s="20">
        <v>28</v>
      </c>
      <c r="E66" s="2">
        <v>50</v>
      </c>
      <c r="F66" s="19">
        <f t="shared" ref="F66:F76" si="44">CEILING(H66-G66,0.25)</f>
        <v>5454.25</v>
      </c>
      <c r="G66" s="21">
        <f t="shared" ref="G66:G76" si="45">CEILING(SUM(A66*(C66/100)*D66/365),0.25)</f>
        <v>17246.75</v>
      </c>
      <c r="H66" s="21">
        <f t="shared" si="41"/>
        <v>22701</v>
      </c>
      <c r="I66" s="21">
        <f t="shared" si="42"/>
        <v>3325254.5</v>
      </c>
      <c r="J66" s="26">
        <f>CEILING(IF((MOD(J65,10))=0,(J65+0),J65-MOD(J65,10)+10),0.25)</f>
        <v>9730</v>
      </c>
      <c r="K66" s="26">
        <f>CEILING(SUM(M65*(Sheet1!C66/100)*(Sheet1!D66/365)),0.25)</f>
        <v>15654.75</v>
      </c>
      <c r="L66" s="26">
        <f t="shared" ref="L66:L76" si="46">CEILING(J66+K66,0.25)</f>
        <v>25384.75</v>
      </c>
      <c r="M66" s="26">
        <f t="shared" ref="M66:M76" si="47">M65-J66</f>
        <v>3013500</v>
      </c>
    </row>
    <row r="67" spans="1:13" ht="18" customHeight="1">
      <c r="A67" s="52">
        <f t="shared" si="43"/>
        <v>3325254.5</v>
      </c>
      <c r="B67" s="20">
        <f t="shared" si="39"/>
        <v>360</v>
      </c>
      <c r="C67" s="20">
        <f t="shared" si="40"/>
        <v>6.75</v>
      </c>
      <c r="D67" s="20">
        <v>31</v>
      </c>
      <c r="E67" s="2">
        <v>51</v>
      </c>
      <c r="F67" s="19">
        <f t="shared" si="44"/>
        <v>3637.5</v>
      </c>
      <c r="G67" s="21">
        <f t="shared" si="45"/>
        <v>19063.5</v>
      </c>
      <c r="H67" s="21">
        <f t="shared" si="41"/>
        <v>22701</v>
      </c>
      <c r="I67" s="21">
        <f t="shared" si="42"/>
        <v>3321617</v>
      </c>
      <c r="J67" s="26">
        <f t="shared" ref="J67:J76" si="48">CEILING(IF((MOD(J66,10))=0,(J66+0),J66-MOD(J66,10)+10),0.25)</f>
        <v>9730</v>
      </c>
      <c r="K67" s="26">
        <f>CEILING(SUM(M66*(Sheet1!C67/100)*(Sheet1!D67/365)),0.25)</f>
        <v>17276.25</v>
      </c>
      <c r="L67" s="26">
        <f t="shared" si="46"/>
        <v>27006.25</v>
      </c>
      <c r="M67" s="26">
        <f t="shared" si="47"/>
        <v>3003770</v>
      </c>
    </row>
    <row r="68" spans="1:13" ht="18" customHeight="1">
      <c r="A68" s="52">
        <f t="shared" si="43"/>
        <v>3321617</v>
      </c>
      <c r="B68" s="20">
        <f t="shared" si="39"/>
        <v>360</v>
      </c>
      <c r="C68" s="20">
        <f t="shared" si="40"/>
        <v>6.75</v>
      </c>
      <c r="D68" s="20">
        <v>30</v>
      </c>
      <c r="E68" s="2">
        <v>52</v>
      </c>
      <c r="F68" s="19">
        <f t="shared" si="44"/>
        <v>4272.75</v>
      </c>
      <c r="G68" s="21">
        <f t="shared" si="45"/>
        <v>18428.25</v>
      </c>
      <c r="H68" s="21">
        <f t="shared" si="41"/>
        <v>22701</v>
      </c>
      <c r="I68" s="21">
        <f t="shared" si="42"/>
        <v>3317344.25</v>
      </c>
      <c r="J68" s="26">
        <f t="shared" si="48"/>
        <v>9730</v>
      </c>
      <c r="K68" s="26">
        <f>CEILING(SUM(M67*(Sheet1!C68/100)*(Sheet1!D68/365)),0.25)</f>
        <v>16665</v>
      </c>
      <c r="L68" s="26">
        <f t="shared" si="46"/>
        <v>26395</v>
      </c>
      <c r="M68" s="26">
        <f t="shared" si="47"/>
        <v>2994040</v>
      </c>
    </row>
    <row r="69" spans="1:13" ht="18" customHeight="1">
      <c r="A69" s="52">
        <f t="shared" si="43"/>
        <v>3317344.25</v>
      </c>
      <c r="B69" s="20">
        <f t="shared" si="39"/>
        <v>360</v>
      </c>
      <c r="C69" s="20">
        <f t="shared" si="40"/>
        <v>6.75</v>
      </c>
      <c r="D69" s="20">
        <v>31</v>
      </c>
      <c r="E69" s="2">
        <v>53</v>
      </c>
      <c r="F69" s="19">
        <f t="shared" si="44"/>
        <v>3683</v>
      </c>
      <c r="G69" s="21">
        <f t="shared" si="45"/>
        <v>19018</v>
      </c>
      <c r="H69" s="21">
        <f t="shared" si="41"/>
        <v>22701</v>
      </c>
      <c r="I69" s="21">
        <f t="shared" si="42"/>
        <v>3313661.25</v>
      </c>
      <c r="J69" s="26">
        <f t="shared" si="48"/>
        <v>9730</v>
      </c>
      <c r="K69" s="26">
        <f>CEILING(SUM(M68*(Sheet1!C69/100)*(Sheet1!D69/365)),0.25)</f>
        <v>17164.5</v>
      </c>
      <c r="L69" s="26">
        <f t="shared" si="46"/>
        <v>26894.5</v>
      </c>
      <c r="M69" s="26">
        <f t="shared" si="47"/>
        <v>2984310</v>
      </c>
    </row>
    <row r="70" spans="1:13" ht="18" customHeight="1">
      <c r="A70" s="52">
        <f t="shared" si="43"/>
        <v>3313661.25</v>
      </c>
      <c r="B70" s="20">
        <f t="shared" si="39"/>
        <v>360</v>
      </c>
      <c r="C70" s="20">
        <f t="shared" si="40"/>
        <v>6.75</v>
      </c>
      <c r="D70" s="20">
        <v>30</v>
      </c>
      <c r="E70" s="2">
        <v>54</v>
      </c>
      <c r="F70" s="19">
        <f t="shared" si="44"/>
        <v>4316.75</v>
      </c>
      <c r="G70" s="21">
        <f t="shared" si="45"/>
        <v>18384.25</v>
      </c>
      <c r="H70" s="21">
        <f t="shared" si="41"/>
        <v>22701</v>
      </c>
      <c r="I70" s="21">
        <f t="shared" si="42"/>
        <v>3309344.5</v>
      </c>
      <c r="J70" s="26">
        <f t="shared" si="48"/>
        <v>9730</v>
      </c>
      <c r="K70" s="26">
        <f>CEILING(SUM(M69*(Sheet1!C70/100)*(Sheet1!D70/365)),0.25)</f>
        <v>16557</v>
      </c>
      <c r="L70" s="26">
        <f t="shared" si="46"/>
        <v>26287</v>
      </c>
      <c r="M70" s="26">
        <f t="shared" si="47"/>
        <v>2974580</v>
      </c>
    </row>
    <row r="71" spans="1:13" ht="18" customHeight="1">
      <c r="A71" s="52">
        <f t="shared" si="43"/>
        <v>3309344.5</v>
      </c>
      <c r="B71" s="20">
        <f t="shared" si="39"/>
        <v>360</v>
      </c>
      <c r="C71" s="20">
        <f t="shared" si="40"/>
        <v>6.75</v>
      </c>
      <c r="D71" s="20">
        <v>31</v>
      </c>
      <c r="E71" s="2">
        <v>55</v>
      </c>
      <c r="F71" s="19">
        <f t="shared" si="44"/>
        <v>3728.75</v>
      </c>
      <c r="G71" s="21">
        <f t="shared" si="45"/>
        <v>18972.25</v>
      </c>
      <c r="H71" s="21">
        <f t="shared" si="41"/>
        <v>22701</v>
      </c>
      <c r="I71" s="21">
        <f t="shared" si="42"/>
        <v>3305615.75</v>
      </c>
      <c r="J71" s="26">
        <f t="shared" si="48"/>
        <v>9730</v>
      </c>
      <c r="K71" s="26">
        <f>CEILING(SUM(M70*(Sheet1!C71/100)*(Sheet1!D71/365)),0.25)</f>
        <v>17053</v>
      </c>
      <c r="L71" s="26">
        <f t="shared" si="46"/>
        <v>26783</v>
      </c>
      <c r="M71" s="26">
        <f t="shared" si="47"/>
        <v>2964850</v>
      </c>
    </row>
    <row r="72" spans="1:13" ht="18" customHeight="1">
      <c r="A72" s="52">
        <f t="shared" si="43"/>
        <v>3305615.75</v>
      </c>
      <c r="B72" s="20">
        <f t="shared" si="39"/>
        <v>360</v>
      </c>
      <c r="C72" s="20">
        <f t="shared" si="40"/>
        <v>6.75</v>
      </c>
      <c r="D72" s="20">
        <v>31</v>
      </c>
      <c r="E72" s="2">
        <v>56</v>
      </c>
      <c r="F72" s="19">
        <f t="shared" si="44"/>
        <v>3750.25</v>
      </c>
      <c r="G72" s="21">
        <f t="shared" si="45"/>
        <v>18950.75</v>
      </c>
      <c r="H72" s="21">
        <f t="shared" si="41"/>
        <v>22701</v>
      </c>
      <c r="I72" s="21">
        <f t="shared" si="42"/>
        <v>3301865.5</v>
      </c>
      <c r="J72" s="26">
        <f t="shared" si="48"/>
        <v>9730</v>
      </c>
      <c r="K72" s="26">
        <f>CEILING(SUM(M71*(Sheet1!C72/100)*(Sheet1!D72/365)),0.25)</f>
        <v>16997.25</v>
      </c>
      <c r="L72" s="26">
        <f t="shared" si="46"/>
        <v>26727.25</v>
      </c>
      <c r="M72" s="26">
        <f t="shared" si="47"/>
        <v>2955120</v>
      </c>
    </row>
    <row r="73" spans="1:13" ht="18" customHeight="1">
      <c r="A73" s="52">
        <f t="shared" si="43"/>
        <v>3301865.5</v>
      </c>
      <c r="B73" s="20">
        <f t="shared" si="39"/>
        <v>360</v>
      </c>
      <c r="C73" s="20">
        <f t="shared" si="40"/>
        <v>6.75</v>
      </c>
      <c r="D73" s="20">
        <v>30</v>
      </c>
      <c r="E73" s="2">
        <v>57</v>
      </c>
      <c r="F73" s="19">
        <f t="shared" si="44"/>
        <v>4382.25</v>
      </c>
      <c r="G73" s="21">
        <f t="shared" si="45"/>
        <v>18318.75</v>
      </c>
      <c r="H73" s="21">
        <f t="shared" si="41"/>
        <v>22701</v>
      </c>
      <c r="I73" s="21">
        <f t="shared" si="42"/>
        <v>3297483.25</v>
      </c>
      <c r="J73" s="26">
        <f t="shared" si="48"/>
        <v>9730</v>
      </c>
      <c r="K73" s="26">
        <f>CEILING(SUM(M72*(Sheet1!C73/100)*(Sheet1!D73/365)),0.25)</f>
        <v>16395</v>
      </c>
      <c r="L73" s="26">
        <f t="shared" si="46"/>
        <v>26125</v>
      </c>
      <c r="M73" s="26">
        <f t="shared" si="47"/>
        <v>2945390</v>
      </c>
    </row>
    <row r="74" spans="1:13" ht="18" customHeight="1">
      <c r="A74" s="52">
        <f t="shared" si="43"/>
        <v>3297483.25</v>
      </c>
      <c r="B74" s="20">
        <f t="shared" si="39"/>
        <v>360</v>
      </c>
      <c r="C74" s="20">
        <f t="shared" si="40"/>
        <v>6.75</v>
      </c>
      <c r="D74" s="20">
        <v>31</v>
      </c>
      <c r="E74" s="2">
        <v>58</v>
      </c>
      <c r="F74" s="19">
        <f t="shared" si="44"/>
        <v>3796.75</v>
      </c>
      <c r="G74" s="21">
        <f t="shared" si="45"/>
        <v>18904.25</v>
      </c>
      <c r="H74" s="21">
        <f t="shared" si="41"/>
        <v>22701</v>
      </c>
      <c r="I74" s="21">
        <f t="shared" si="42"/>
        <v>3293686.5</v>
      </c>
      <c r="J74" s="26">
        <f t="shared" si="48"/>
        <v>9730</v>
      </c>
      <c r="K74" s="26">
        <f>CEILING(SUM(M73*(Sheet1!C74/100)*(Sheet1!D74/365)),0.25)</f>
        <v>16885.75</v>
      </c>
      <c r="L74" s="26">
        <f t="shared" si="46"/>
        <v>26615.75</v>
      </c>
      <c r="M74" s="26">
        <f t="shared" si="47"/>
        <v>2935660</v>
      </c>
    </row>
    <row r="75" spans="1:13" ht="18" customHeight="1">
      <c r="A75" s="52">
        <f t="shared" si="43"/>
        <v>3293686.5</v>
      </c>
      <c r="B75" s="20">
        <f t="shared" si="39"/>
        <v>360</v>
      </c>
      <c r="C75" s="20">
        <f t="shared" si="40"/>
        <v>6.75</v>
      </c>
      <c r="D75" s="20">
        <v>30</v>
      </c>
      <c r="E75" s="2">
        <v>59</v>
      </c>
      <c r="F75" s="19">
        <f t="shared" si="44"/>
        <v>4427.75</v>
      </c>
      <c r="G75" s="21">
        <f t="shared" si="45"/>
        <v>18273.25</v>
      </c>
      <c r="H75" s="21">
        <f t="shared" si="41"/>
        <v>22701</v>
      </c>
      <c r="I75" s="21">
        <f t="shared" si="42"/>
        <v>3289258.75</v>
      </c>
      <c r="J75" s="26">
        <f t="shared" si="48"/>
        <v>9730</v>
      </c>
      <c r="K75" s="26">
        <f>CEILING(SUM(M74*(Sheet1!C75/100)*(Sheet1!D75/365)),0.25)</f>
        <v>16287</v>
      </c>
      <c r="L75" s="26">
        <f t="shared" si="46"/>
        <v>26017</v>
      </c>
      <c r="M75" s="26">
        <f t="shared" si="47"/>
        <v>2925930</v>
      </c>
    </row>
    <row r="76" spans="1:13" ht="18" customHeight="1">
      <c r="A76" s="52">
        <f t="shared" si="43"/>
        <v>3289258.75</v>
      </c>
      <c r="B76" s="20">
        <f t="shared" si="39"/>
        <v>360</v>
      </c>
      <c r="C76" s="20">
        <f t="shared" si="40"/>
        <v>6.75</v>
      </c>
      <c r="D76" s="20">
        <v>31</v>
      </c>
      <c r="E76" s="2">
        <v>60</v>
      </c>
      <c r="F76" s="19">
        <f t="shared" si="44"/>
        <v>3844</v>
      </c>
      <c r="G76" s="21">
        <f t="shared" si="45"/>
        <v>18857</v>
      </c>
      <c r="H76" s="21">
        <f>H65</f>
        <v>22701</v>
      </c>
      <c r="I76" s="21">
        <f t="shared" si="42"/>
        <v>3285414.75</v>
      </c>
      <c r="J76" s="26">
        <f t="shared" si="48"/>
        <v>9730</v>
      </c>
      <c r="K76" s="26">
        <f>CEILING(SUM(M75*(Sheet1!C76/100)*(Sheet1!D76/365)),0.25)</f>
        <v>16774</v>
      </c>
      <c r="L76" s="26">
        <f t="shared" si="46"/>
        <v>26504</v>
      </c>
      <c r="M76" s="26">
        <f t="shared" si="47"/>
        <v>2916200</v>
      </c>
    </row>
    <row r="77" spans="1:13" s="15" customFormat="1" ht="18" customHeight="1">
      <c r="A77" s="52"/>
      <c r="B77" s="11"/>
      <c r="C77" s="11"/>
      <c r="D77" s="29" t="s">
        <v>16</v>
      </c>
      <c r="E77" s="29">
        <v>5</v>
      </c>
      <c r="F77" s="12" t="s">
        <v>10</v>
      </c>
      <c r="G77" s="13" t="s">
        <v>11</v>
      </c>
      <c r="H77" s="13" t="s">
        <v>17</v>
      </c>
      <c r="I77" s="13" t="s">
        <v>13</v>
      </c>
      <c r="J77" s="27" t="s">
        <v>10</v>
      </c>
      <c r="K77" s="28" t="s">
        <v>11</v>
      </c>
      <c r="L77" s="28" t="s">
        <v>12</v>
      </c>
      <c r="M77" s="28" t="s">
        <v>13</v>
      </c>
    </row>
    <row r="78" spans="1:13" s="15" customFormat="1" ht="18" customHeight="1">
      <c r="A78" s="52"/>
      <c r="B78" s="11"/>
      <c r="C78" s="11"/>
      <c r="D78" s="30"/>
      <c r="E78" s="30"/>
      <c r="F78" s="12">
        <f>SUM(F65:F76)</f>
        <v>48879.75</v>
      </c>
      <c r="G78" s="13">
        <f>SUM(G65:G76)</f>
        <v>223532.25</v>
      </c>
      <c r="H78" s="13">
        <f>F78+G78</f>
        <v>272412</v>
      </c>
      <c r="I78" s="13">
        <f>A65-F78</f>
        <v>3285414.75</v>
      </c>
      <c r="J78" s="28">
        <f>SUM(J65:J76)</f>
        <v>116760</v>
      </c>
      <c r="K78" s="28">
        <f>SUM(K65:K76)</f>
        <v>201097.25</v>
      </c>
      <c r="L78" s="28">
        <f>SUM(L65:L76)</f>
        <v>317857.25</v>
      </c>
      <c r="M78" s="28">
        <f>M76</f>
        <v>2916200</v>
      </c>
    </row>
    <row r="79" spans="1:13" s="15" customFormat="1" ht="18" customHeight="1">
      <c r="A79" s="52"/>
      <c r="B79" s="17"/>
      <c r="C79" s="17"/>
      <c r="D79" s="17"/>
      <c r="E79" s="17"/>
      <c r="F79" s="16"/>
      <c r="G79" s="18"/>
      <c r="H79" s="18"/>
      <c r="I79" s="18"/>
      <c r="J79" s="18"/>
      <c r="K79" s="18"/>
      <c r="L79" s="18"/>
      <c r="M79" s="18"/>
    </row>
    <row r="80" spans="1:13" ht="18" customHeight="1">
      <c r="A80" s="52">
        <f>I76</f>
        <v>3285414.75</v>
      </c>
      <c r="B80" s="20">
        <f t="shared" ref="B80:B91" si="49">B65</f>
        <v>360</v>
      </c>
      <c r="C80" s="20">
        <f t="shared" ref="C80:C91" si="50">C5</f>
        <v>6.75</v>
      </c>
      <c r="D80" s="20">
        <v>31</v>
      </c>
      <c r="E80" s="2">
        <v>61</v>
      </c>
      <c r="F80" s="19">
        <f>CEILING(H80-G80,0.25)</f>
        <v>3866</v>
      </c>
      <c r="G80" s="21">
        <f>CEILING(SUM(A80*(C80/100)*D80/365),0.25)</f>
        <v>18835</v>
      </c>
      <c r="H80" s="21">
        <f t="shared" ref="H80:H90" si="51">H66</f>
        <v>22701</v>
      </c>
      <c r="I80" s="21">
        <f t="shared" ref="I80:I91" si="52">A80-F80</f>
        <v>3281548.75</v>
      </c>
      <c r="J80" s="26">
        <f>CEILING(IF((MOD(J76,10))=0,(J76+0),J76-MOD(J76,10)+10),0.25)</f>
        <v>9730</v>
      </c>
      <c r="K80" s="26">
        <f>CEILING(SUM(M78*(Sheet1!C80/100)*(Sheet1!D80/365)),0.25)</f>
        <v>16718.25</v>
      </c>
      <c r="L80" s="26">
        <f>CEILING(J80+K80,0.25)</f>
        <v>26448.25</v>
      </c>
      <c r="M80" s="26">
        <f>M78-J80</f>
        <v>2906470</v>
      </c>
    </row>
    <row r="81" spans="1:13" ht="18" customHeight="1">
      <c r="A81" s="52">
        <f t="shared" ref="A81:A91" si="53">I80</f>
        <v>3281548.75</v>
      </c>
      <c r="B81" s="20">
        <f t="shared" si="49"/>
        <v>360</v>
      </c>
      <c r="C81" s="20">
        <f t="shared" si="50"/>
        <v>6.75</v>
      </c>
      <c r="D81" s="20">
        <v>28</v>
      </c>
      <c r="E81" s="2">
        <v>62</v>
      </c>
      <c r="F81" s="19">
        <f t="shared" ref="F81:F91" si="54">CEILING(H81-G81,0.25)</f>
        <v>5708.75</v>
      </c>
      <c r="G81" s="21">
        <f t="shared" ref="G81:G91" si="55">CEILING(SUM(A81*(C81/100)*D81/365),0.25)</f>
        <v>16992.25</v>
      </c>
      <c r="H81" s="21">
        <f t="shared" si="51"/>
        <v>22701</v>
      </c>
      <c r="I81" s="21">
        <f t="shared" si="52"/>
        <v>3275840</v>
      </c>
      <c r="J81" s="26">
        <f>CEILING(IF((MOD(J80,10))=0,(J80+0),J80-MOD(J80,10)+10),0.25)</f>
        <v>9730</v>
      </c>
      <c r="K81" s="26">
        <f>CEILING(SUM(M80*(Sheet1!C81/100)*(Sheet1!D81/365)),0.25)</f>
        <v>15050</v>
      </c>
      <c r="L81" s="26">
        <f t="shared" ref="L81:L91" si="56">CEILING(J81+K81,0.25)</f>
        <v>24780</v>
      </c>
      <c r="M81" s="26">
        <f t="shared" ref="M81:M91" si="57">M80-J81</f>
        <v>2896740</v>
      </c>
    </row>
    <row r="82" spans="1:13" ht="18" customHeight="1">
      <c r="A82" s="52">
        <f t="shared" si="53"/>
        <v>3275840</v>
      </c>
      <c r="B82" s="20">
        <f t="shared" si="49"/>
        <v>360</v>
      </c>
      <c r="C82" s="20">
        <f t="shared" si="50"/>
        <v>6.75</v>
      </c>
      <c r="D82" s="20">
        <v>31</v>
      </c>
      <c r="E82" s="2">
        <v>63</v>
      </c>
      <c r="F82" s="19">
        <f t="shared" si="54"/>
        <v>3921</v>
      </c>
      <c r="G82" s="21">
        <f t="shared" si="55"/>
        <v>18780</v>
      </c>
      <c r="H82" s="21">
        <f t="shared" si="51"/>
        <v>22701</v>
      </c>
      <c r="I82" s="21">
        <f t="shared" si="52"/>
        <v>3271919</v>
      </c>
      <c r="J82" s="26">
        <f t="shared" ref="J82:J91" si="58">CEILING(IF((MOD(J81,10))=0,(J81+0),J81-MOD(J81,10)+10),0.25)</f>
        <v>9730</v>
      </c>
      <c r="K82" s="26">
        <f>CEILING(SUM(M81*(Sheet1!C82/100)*(Sheet1!D82/365)),0.25)</f>
        <v>16606.75</v>
      </c>
      <c r="L82" s="26">
        <f t="shared" si="56"/>
        <v>26336.75</v>
      </c>
      <c r="M82" s="26">
        <f t="shared" si="57"/>
        <v>2887010</v>
      </c>
    </row>
    <row r="83" spans="1:13" ht="18" customHeight="1">
      <c r="A83" s="52">
        <f t="shared" si="53"/>
        <v>3271919</v>
      </c>
      <c r="B83" s="20">
        <f t="shared" si="49"/>
        <v>360</v>
      </c>
      <c r="C83" s="20">
        <f t="shared" si="50"/>
        <v>6.75</v>
      </c>
      <c r="D83" s="20">
        <v>30</v>
      </c>
      <c r="E83" s="2">
        <v>64</v>
      </c>
      <c r="F83" s="19">
        <f t="shared" si="54"/>
        <v>4548.5</v>
      </c>
      <c r="G83" s="21">
        <f t="shared" si="55"/>
        <v>18152.5</v>
      </c>
      <c r="H83" s="21">
        <f t="shared" si="51"/>
        <v>22701</v>
      </c>
      <c r="I83" s="21">
        <f t="shared" si="52"/>
        <v>3267370.5</v>
      </c>
      <c r="J83" s="26">
        <f t="shared" si="58"/>
        <v>9730</v>
      </c>
      <c r="K83" s="26">
        <f>CEILING(SUM(M82*(Sheet1!C83/100)*(Sheet1!D83/365)),0.25)</f>
        <v>16017</v>
      </c>
      <c r="L83" s="26">
        <f t="shared" si="56"/>
        <v>25747</v>
      </c>
      <c r="M83" s="26">
        <f t="shared" si="57"/>
        <v>2877280</v>
      </c>
    </row>
    <row r="84" spans="1:13" ht="18" customHeight="1">
      <c r="A84" s="52">
        <f t="shared" si="53"/>
        <v>3267370.5</v>
      </c>
      <c r="B84" s="20">
        <f t="shared" si="49"/>
        <v>360</v>
      </c>
      <c r="C84" s="20">
        <f t="shared" si="50"/>
        <v>6.75</v>
      </c>
      <c r="D84" s="20">
        <v>31</v>
      </c>
      <c r="E84" s="2">
        <v>65</v>
      </c>
      <c r="F84" s="19">
        <f t="shared" si="54"/>
        <v>3969.5</v>
      </c>
      <c r="G84" s="21">
        <f t="shared" si="55"/>
        <v>18731.5</v>
      </c>
      <c r="H84" s="21">
        <f t="shared" si="51"/>
        <v>22701</v>
      </c>
      <c r="I84" s="21">
        <f t="shared" si="52"/>
        <v>3263401</v>
      </c>
      <c r="J84" s="26">
        <f t="shared" si="58"/>
        <v>9730</v>
      </c>
      <c r="K84" s="26">
        <f>CEILING(SUM(M83*(Sheet1!C84/100)*(Sheet1!D84/365)),0.25)</f>
        <v>16495.25</v>
      </c>
      <c r="L84" s="26">
        <f t="shared" si="56"/>
        <v>26225.25</v>
      </c>
      <c r="M84" s="26">
        <f t="shared" si="57"/>
        <v>2867550</v>
      </c>
    </row>
    <row r="85" spans="1:13" ht="18" customHeight="1">
      <c r="A85" s="52">
        <f t="shared" si="53"/>
        <v>3263401</v>
      </c>
      <c r="B85" s="20">
        <f t="shared" si="49"/>
        <v>360</v>
      </c>
      <c r="C85" s="20">
        <f t="shared" si="50"/>
        <v>6.75</v>
      </c>
      <c r="D85" s="20">
        <v>30</v>
      </c>
      <c r="E85" s="2">
        <v>66</v>
      </c>
      <c r="F85" s="19">
        <f t="shared" si="54"/>
        <v>4595.75</v>
      </c>
      <c r="G85" s="21">
        <f t="shared" si="55"/>
        <v>18105.25</v>
      </c>
      <c r="H85" s="21">
        <f t="shared" si="51"/>
        <v>22701</v>
      </c>
      <c r="I85" s="21">
        <f t="shared" si="52"/>
        <v>3258805.25</v>
      </c>
      <c r="J85" s="26">
        <f t="shared" si="58"/>
        <v>9730</v>
      </c>
      <c r="K85" s="26">
        <f>CEILING(SUM(M84*(Sheet1!C85/100)*(Sheet1!D85/365)),0.25)</f>
        <v>15909.25</v>
      </c>
      <c r="L85" s="26">
        <f t="shared" si="56"/>
        <v>25639.25</v>
      </c>
      <c r="M85" s="26">
        <f t="shared" si="57"/>
        <v>2857820</v>
      </c>
    </row>
    <row r="86" spans="1:13" ht="18" customHeight="1">
      <c r="A86" s="52">
        <f t="shared" si="53"/>
        <v>3258805.25</v>
      </c>
      <c r="B86" s="20">
        <f t="shared" si="49"/>
        <v>360</v>
      </c>
      <c r="C86" s="20">
        <f t="shared" si="50"/>
        <v>6.75</v>
      </c>
      <c r="D86" s="20">
        <v>31</v>
      </c>
      <c r="E86" s="2">
        <v>67</v>
      </c>
      <c r="F86" s="19">
        <f t="shared" si="54"/>
        <v>4018.5</v>
      </c>
      <c r="G86" s="21">
        <f t="shared" si="55"/>
        <v>18682.5</v>
      </c>
      <c r="H86" s="21">
        <f t="shared" si="51"/>
        <v>22701</v>
      </c>
      <c r="I86" s="21">
        <f t="shared" si="52"/>
        <v>3254786.75</v>
      </c>
      <c r="J86" s="26">
        <f t="shared" si="58"/>
        <v>9730</v>
      </c>
      <c r="K86" s="26">
        <f>CEILING(SUM(M85*(Sheet1!C86/100)*(Sheet1!D86/365)),0.25)</f>
        <v>16383.75</v>
      </c>
      <c r="L86" s="26">
        <f t="shared" si="56"/>
        <v>26113.75</v>
      </c>
      <c r="M86" s="26">
        <f t="shared" si="57"/>
        <v>2848090</v>
      </c>
    </row>
    <row r="87" spans="1:13" ht="18" customHeight="1">
      <c r="A87" s="52">
        <f t="shared" si="53"/>
        <v>3254786.75</v>
      </c>
      <c r="B87" s="20">
        <f t="shared" si="49"/>
        <v>360</v>
      </c>
      <c r="C87" s="20">
        <f t="shared" si="50"/>
        <v>6.75</v>
      </c>
      <c r="D87" s="20">
        <v>31</v>
      </c>
      <c r="E87" s="2">
        <v>68</v>
      </c>
      <c r="F87" s="19">
        <f t="shared" si="54"/>
        <v>4041.5</v>
      </c>
      <c r="G87" s="21">
        <f t="shared" si="55"/>
        <v>18659.5</v>
      </c>
      <c r="H87" s="21">
        <f t="shared" si="51"/>
        <v>22701</v>
      </c>
      <c r="I87" s="21">
        <f t="shared" si="52"/>
        <v>3250745.25</v>
      </c>
      <c r="J87" s="26">
        <f t="shared" si="58"/>
        <v>9730</v>
      </c>
      <c r="K87" s="26">
        <f>CEILING(SUM(M86*(Sheet1!C87/100)*(Sheet1!D87/365)),0.25)</f>
        <v>16327.75</v>
      </c>
      <c r="L87" s="26">
        <f t="shared" si="56"/>
        <v>26057.75</v>
      </c>
      <c r="M87" s="26">
        <f t="shared" si="57"/>
        <v>2838360</v>
      </c>
    </row>
    <row r="88" spans="1:13" ht="18" customHeight="1">
      <c r="A88" s="52">
        <f t="shared" si="53"/>
        <v>3250745.25</v>
      </c>
      <c r="B88" s="20">
        <f t="shared" si="49"/>
        <v>360</v>
      </c>
      <c r="C88" s="20">
        <f t="shared" si="50"/>
        <v>6.75</v>
      </c>
      <c r="D88" s="20">
        <v>30</v>
      </c>
      <c r="E88" s="2">
        <v>69</v>
      </c>
      <c r="F88" s="19">
        <f t="shared" si="54"/>
        <v>4666</v>
      </c>
      <c r="G88" s="21">
        <f t="shared" si="55"/>
        <v>18035</v>
      </c>
      <c r="H88" s="21">
        <f t="shared" si="51"/>
        <v>22701</v>
      </c>
      <c r="I88" s="21">
        <f t="shared" si="52"/>
        <v>3246079.25</v>
      </c>
      <c r="J88" s="26">
        <f t="shared" si="58"/>
        <v>9730</v>
      </c>
      <c r="K88" s="26">
        <f>CEILING(SUM(M87*(Sheet1!C88/100)*(Sheet1!D88/365)),0.25)</f>
        <v>15747.25</v>
      </c>
      <c r="L88" s="26">
        <f t="shared" si="56"/>
        <v>25477.25</v>
      </c>
      <c r="M88" s="26">
        <f t="shared" si="57"/>
        <v>2828630</v>
      </c>
    </row>
    <row r="89" spans="1:13" ht="18" customHeight="1">
      <c r="A89" s="52">
        <f t="shared" si="53"/>
        <v>3246079.25</v>
      </c>
      <c r="B89" s="20">
        <f t="shared" si="49"/>
        <v>360</v>
      </c>
      <c r="C89" s="20">
        <f t="shared" si="50"/>
        <v>6.75</v>
      </c>
      <c r="D89" s="20">
        <v>31</v>
      </c>
      <c r="E89" s="2">
        <v>70</v>
      </c>
      <c r="F89" s="19">
        <f t="shared" si="54"/>
        <v>4091.5</v>
      </c>
      <c r="G89" s="21">
        <f t="shared" si="55"/>
        <v>18609.5</v>
      </c>
      <c r="H89" s="21">
        <f t="shared" si="51"/>
        <v>22701</v>
      </c>
      <c r="I89" s="21">
        <f t="shared" si="52"/>
        <v>3241987.75</v>
      </c>
      <c r="J89" s="26">
        <f t="shared" si="58"/>
        <v>9730</v>
      </c>
      <c r="K89" s="26">
        <f>CEILING(SUM(M88*(Sheet1!C89/100)*(Sheet1!D89/365)),0.25)</f>
        <v>16216.25</v>
      </c>
      <c r="L89" s="26">
        <f t="shared" si="56"/>
        <v>25946.25</v>
      </c>
      <c r="M89" s="26">
        <f t="shared" si="57"/>
        <v>2818900</v>
      </c>
    </row>
    <row r="90" spans="1:13" ht="18" customHeight="1">
      <c r="A90" s="52">
        <f t="shared" si="53"/>
        <v>3241987.75</v>
      </c>
      <c r="B90" s="20">
        <f t="shared" si="49"/>
        <v>360</v>
      </c>
      <c r="C90" s="20">
        <f t="shared" si="50"/>
        <v>6.75</v>
      </c>
      <c r="D90" s="20">
        <v>30</v>
      </c>
      <c r="E90" s="2">
        <v>71</v>
      </c>
      <c r="F90" s="19">
        <f t="shared" si="54"/>
        <v>4714.5</v>
      </c>
      <c r="G90" s="21">
        <f t="shared" si="55"/>
        <v>17986.5</v>
      </c>
      <c r="H90" s="21">
        <f t="shared" si="51"/>
        <v>22701</v>
      </c>
      <c r="I90" s="21">
        <f t="shared" si="52"/>
        <v>3237273.25</v>
      </c>
      <c r="J90" s="26">
        <f t="shared" si="58"/>
        <v>9730</v>
      </c>
      <c r="K90" s="26">
        <f>CEILING(SUM(M89*(Sheet1!C90/100)*(Sheet1!D90/365)),0.25)</f>
        <v>15639.25</v>
      </c>
      <c r="L90" s="26">
        <f t="shared" si="56"/>
        <v>25369.25</v>
      </c>
      <c r="M90" s="26">
        <f t="shared" si="57"/>
        <v>2809170</v>
      </c>
    </row>
    <row r="91" spans="1:13" ht="18" customHeight="1">
      <c r="A91" s="52">
        <f t="shared" si="53"/>
        <v>3237273.25</v>
      </c>
      <c r="B91" s="20">
        <f t="shared" si="49"/>
        <v>360</v>
      </c>
      <c r="C91" s="20">
        <f t="shared" si="50"/>
        <v>6.75</v>
      </c>
      <c r="D91" s="20">
        <v>31</v>
      </c>
      <c r="E91" s="2">
        <v>72</v>
      </c>
      <c r="F91" s="19">
        <f t="shared" si="54"/>
        <v>4142</v>
      </c>
      <c r="G91" s="21">
        <f t="shared" si="55"/>
        <v>18559</v>
      </c>
      <c r="H91" s="21">
        <f>H80</f>
        <v>22701</v>
      </c>
      <c r="I91" s="21">
        <f t="shared" si="52"/>
        <v>3233131.25</v>
      </c>
      <c r="J91" s="26">
        <f t="shared" si="58"/>
        <v>9730</v>
      </c>
      <c r="K91" s="26">
        <f>CEILING(SUM(M90*(Sheet1!C91/100)*(Sheet1!D91/365)),0.25)</f>
        <v>16104.75</v>
      </c>
      <c r="L91" s="26">
        <f t="shared" si="56"/>
        <v>25834.75</v>
      </c>
      <c r="M91" s="26">
        <f t="shared" si="57"/>
        <v>2799440</v>
      </c>
    </row>
    <row r="92" spans="1:13" s="15" customFormat="1" ht="18" customHeight="1">
      <c r="A92" s="52"/>
      <c r="B92" s="11"/>
      <c r="C92" s="11"/>
      <c r="D92" s="29" t="s">
        <v>16</v>
      </c>
      <c r="E92" s="29">
        <v>6</v>
      </c>
      <c r="F92" s="12" t="s">
        <v>10</v>
      </c>
      <c r="G92" s="13" t="s">
        <v>11</v>
      </c>
      <c r="H92" s="13" t="s">
        <v>17</v>
      </c>
      <c r="I92" s="13" t="s">
        <v>13</v>
      </c>
      <c r="J92" s="27" t="s">
        <v>10</v>
      </c>
      <c r="K92" s="28" t="s">
        <v>11</v>
      </c>
      <c r="L92" s="28" t="s">
        <v>12</v>
      </c>
      <c r="M92" s="28" t="s">
        <v>13</v>
      </c>
    </row>
    <row r="93" spans="1:13" s="15" customFormat="1" ht="18" customHeight="1">
      <c r="A93" s="52"/>
      <c r="B93" s="11"/>
      <c r="C93" s="11"/>
      <c r="D93" s="30"/>
      <c r="E93" s="30"/>
      <c r="F93" s="12">
        <f>SUM(F80:F91)</f>
        <v>52283.5</v>
      </c>
      <c r="G93" s="13">
        <f>SUM(G80:G91)</f>
        <v>220128.5</v>
      </c>
      <c r="H93" s="13">
        <f>F93+G93</f>
        <v>272412</v>
      </c>
      <c r="I93" s="13">
        <f>A80-F93</f>
        <v>3233131.25</v>
      </c>
      <c r="J93" s="28">
        <f>SUM(J80:J91)</f>
        <v>116760</v>
      </c>
      <c r="K93" s="28">
        <f>SUM(K80:K91)</f>
        <v>193215.5</v>
      </c>
      <c r="L93" s="28">
        <f>SUM(L80:L91)</f>
        <v>309975.5</v>
      </c>
      <c r="M93" s="28">
        <f>M91</f>
        <v>2799440</v>
      </c>
    </row>
    <row r="94" spans="1:13" s="15" customFormat="1" ht="18" customHeight="1">
      <c r="A94" s="52"/>
      <c r="B94" s="17"/>
      <c r="C94" s="17"/>
      <c r="D94" s="17"/>
      <c r="E94" s="17"/>
      <c r="F94" s="16"/>
      <c r="G94" s="18"/>
      <c r="H94" s="18"/>
      <c r="I94" s="18"/>
      <c r="J94" s="18"/>
      <c r="K94" s="18"/>
      <c r="L94" s="18"/>
      <c r="M94" s="18"/>
    </row>
    <row r="95" spans="1:13" ht="18" customHeight="1">
      <c r="A95" s="52">
        <f>I91</f>
        <v>3233131.25</v>
      </c>
      <c r="B95" s="20">
        <f t="shared" ref="B95:B106" si="59">B80</f>
        <v>360</v>
      </c>
      <c r="C95" s="20">
        <f t="shared" ref="C95:C106" si="60">C5</f>
        <v>6.75</v>
      </c>
      <c r="D95" s="20">
        <v>31</v>
      </c>
      <c r="E95" s="2">
        <v>73</v>
      </c>
      <c r="F95" s="19">
        <f>CEILING(H95-G95,0.25)</f>
        <v>4165.75</v>
      </c>
      <c r="G95" s="21">
        <f>CEILING(SUM(A95*(C95/100)*D95/365),0.25)</f>
        <v>18535.25</v>
      </c>
      <c r="H95" s="21">
        <f t="shared" ref="H95:H105" si="61">H81</f>
        <v>22701</v>
      </c>
      <c r="I95" s="21">
        <f t="shared" ref="I95:I106" si="62">A95-F95</f>
        <v>3228965.5</v>
      </c>
      <c r="J95" s="26">
        <f>CEILING(IF((MOD(J91,10))=0,(J91+0),J91-MOD(J91,10)+10),0.25)</f>
        <v>9730</v>
      </c>
      <c r="K95" s="26">
        <f>CEILING(SUM(M93*(Sheet1!C95/100)*(Sheet1!D95/365)),0.25)</f>
        <v>16049</v>
      </c>
      <c r="L95" s="26">
        <f>CEILING(J95+K95,0.25)</f>
        <v>25779</v>
      </c>
      <c r="M95" s="26">
        <f>M93-J95</f>
        <v>2789710</v>
      </c>
    </row>
    <row r="96" spans="1:13" ht="18" customHeight="1">
      <c r="A96" s="52">
        <f t="shared" ref="A96:A106" si="63">I95</f>
        <v>3228965.5</v>
      </c>
      <c r="B96" s="20">
        <f t="shared" si="59"/>
        <v>360</v>
      </c>
      <c r="C96" s="20">
        <f t="shared" si="60"/>
        <v>6.75</v>
      </c>
      <c r="D96" s="20">
        <v>28</v>
      </c>
      <c r="E96" s="2">
        <v>74</v>
      </c>
      <c r="F96" s="19">
        <f t="shared" ref="F96:F106" si="64">CEILING(H96-G96,0.25)</f>
        <v>5981</v>
      </c>
      <c r="G96" s="21">
        <f t="shared" ref="G96:G106" si="65">CEILING(SUM(A96*(C96/100)*D96/365),0.25)</f>
        <v>16720</v>
      </c>
      <c r="H96" s="21">
        <f t="shared" si="61"/>
        <v>22701</v>
      </c>
      <c r="I96" s="21">
        <f t="shared" si="62"/>
        <v>3222984.5</v>
      </c>
      <c r="J96" s="26">
        <f>CEILING(IF((MOD(J95,10))=0,(J95+0),J95-MOD(J95,10)+10),0.25)</f>
        <v>9730</v>
      </c>
      <c r="K96" s="26">
        <f>CEILING(SUM(M95*(Sheet1!C96/100)*(Sheet1!D96/365)),0.25)</f>
        <v>14445.5</v>
      </c>
      <c r="L96" s="26">
        <f t="shared" ref="L96:L106" si="66">CEILING(J96+K96,0.25)</f>
        <v>24175.5</v>
      </c>
      <c r="M96" s="26">
        <f t="shared" ref="M96:M106" si="67">M95-J96</f>
        <v>2779980</v>
      </c>
    </row>
    <row r="97" spans="1:13" ht="18" customHeight="1">
      <c r="A97" s="52">
        <f t="shared" si="63"/>
        <v>3222984.5</v>
      </c>
      <c r="B97" s="20">
        <f t="shared" si="59"/>
        <v>360</v>
      </c>
      <c r="C97" s="20">
        <f t="shared" si="60"/>
        <v>6.75</v>
      </c>
      <c r="D97" s="20">
        <v>31</v>
      </c>
      <c r="E97" s="2">
        <v>75</v>
      </c>
      <c r="F97" s="19">
        <f t="shared" si="64"/>
        <v>4224</v>
      </c>
      <c r="G97" s="21">
        <f t="shared" si="65"/>
        <v>18477</v>
      </c>
      <c r="H97" s="21">
        <f t="shared" si="61"/>
        <v>22701</v>
      </c>
      <c r="I97" s="21">
        <f t="shared" si="62"/>
        <v>3218760.5</v>
      </c>
      <c r="J97" s="26">
        <f t="shared" ref="J97:J106" si="68">CEILING(IF((MOD(J96,10))=0,(J96+0),J96-MOD(J96,10)+10),0.25)</f>
        <v>9730</v>
      </c>
      <c r="K97" s="26">
        <f>CEILING(SUM(M96*(Sheet1!C97/100)*(Sheet1!D97/365)),0.25)</f>
        <v>15937.5</v>
      </c>
      <c r="L97" s="26">
        <f t="shared" si="66"/>
        <v>25667.5</v>
      </c>
      <c r="M97" s="26">
        <f t="shared" si="67"/>
        <v>2770250</v>
      </c>
    </row>
    <row r="98" spans="1:13" ht="18" customHeight="1">
      <c r="A98" s="52">
        <f t="shared" si="63"/>
        <v>3218760.5</v>
      </c>
      <c r="B98" s="20">
        <f t="shared" si="59"/>
        <v>360</v>
      </c>
      <c r="C98" s="20">
        <f t="shared" si="60"/>
        <v>6.75</v>
      </c>
      <c r="D98" s="20">
        <v>30</v>
      </c>
      <c r="E98" s="2">
        <v>76</v>
      </c>
      <c r="F98" s="19">
        <f t="shared" si="64"/>
        <v>4843.25</v>
      </c>
      <c r="G98" s="21">
        <f t="shared" si="65"/>
        <v>17857.75</v>
      </c>
      <c r="H98" s="21">
        <f t="shared" si="61"/>
        <v>22701</v>
      </c>
      <c r="I98" s="21">
        <f t="shared" si="62"/>
        <v>3213917.25</v>
      </c>
      <c r="J98" s="26">
        <f t="shared" si="68"/>
        <v>9730</v>
      </c>
      <c r="K98" s="26">
        <f>CEILING(SUM(M97*(Sheet1!C98/100)*(Sheet1!D98/365)),0.25)</f>
        <v>15369.25</v>
      </c>
      <c r="L98" s="26">
        <f t="shared" si="66"/>
        <v>25099.25</v>
      </c>
      <c r="M98" s="26">
        <f t="shared" si="67"/>
        <v>2760520</v>
      </c>
    </row>
    <row r="99" spans="1:13" ht="18" customHeight="1">
      <c r="A99" s="52">
        <f t="shared" si="63"/>
        <v>3213917.25</v>
      </c>
      <c r="B99" s="20">
        <f t="shared" si="59"/>
        <v>360</v>
      </c>
      <c r="C99" s="20">
        <f t="shared" si="60"/>
        <v>6.75</v>
      </c>
      <c r="D99" s="20">
        <v>31</v>
      </c>
      <c r="E99" s="2">
        <v>77</v>
      </c>
      <c r="F99" s="19">
        <f t="shared" si="64"/>
        <v>4276</v>
      </c>
      <c r="G99" s="21">
        <f t="shared" si="65"/>
        <v>18425</v>
      </c>
      <c r="H99" s="21">
        <f t="shared" si="61"/>
        <v>22701</v>
      </c>
      <c r="I99" s="21">
        <f t="shared" si="62"/>
        <v>3209641.25</v>
      </c>
      <c r="J99" s="26">
        <f t="shared" si="68"/>
        <v>9730</v>
      </c>
      <c r="K99" s="26">
        <f>CEILING(SUM(M98*(Sheet1!C99/100)*(Sheet1!D99/365)),0.25)</f>
        <v>15825.75</v>
      </c>
      <c r="L99" s="26">
        <f t="shared" si="66"/>
        <v>25555.75</v>
      </c>
      <c r="M99" s="26">
        <f t="shared" si="67"/>
        <v>2750790</v>
      </c>
    </row>
    <row r="100" spans="1:13" ht="18" customHeight="1">
      <c r="A100" s="52">
        <f t="shared" si="63"/>
        <v>3209641.25</v>
      </c>
      <c r="B100" s="20">
        <f t="shared" si="59"/>
        <v>360</v>
      </c>
      <c r="C100" s="20">
        <f t="shared" si="60"/>
        <v>6.75</v>
      </c>
      <c r="D100" s="20">
        <v>30</v>
      </c>
      <c r="E100" s="2">
        <v>78</v>
      </c>
      <c r="F100" s="19">
        <f t="shared" si="64"/>
        <v>4894</v>
      </c>
      <c r="G100" s="21">
        <f t="shared" si="65"/>
        <v>17807</v>
      </c>
      <c r="H100" s="21">
        <f t="shared" si="61"/>
        <v>22701</v>
      </c>
      <c r="I100" s="21">
        <f t="shared" si="62"/>
        <v>3204747.25</v>
      </c>
      <c r="J100" s="26">
        <f t="shared" si="68"/>
        <v>9730</v>
      </c>
      <c r="K100" s="26">
        <f>CEILING(SUM(M99*(Sheet1!C100/100)*(Sheet1!D100/365)),0.25)</f>
        <v>15261.25</v>
      </c>
      <c r="L100" s="26">
        <f t="shared" si="66"/>
        <v>24991.25</v>
      </c>
      <c r="M100" s="26">
        <f t="shared" si="67"/>
        <v>2741060</v>
      </c>
    </row>
    <row r="101" spans="1:13" ht="18" customHeight="1">
      <c r="A101" s="52">
        <f t="shared" si="63"/>
        <v>3204747.25</v>
      </c>
      <c r="B101" s="20">
        <f t="shared" si="59"/>
        <v>360</v>
      </c>
      <c r="C101" s="20">
        <f t="shared" si="60"/>
        <v>6.75</v>
      </c>
      <c r="D101" s="20">
        <v>31</v>
      </c>
      <c r="E101" s="2">
        <v>79</v>
      </c>
      <c r="F101" s="19">
        <f t="shared" si="64"/>
        <v>4328.5</v>
      </c>
      <c r="G101" s="21">
        <f t="shared" si="65"/>
        <v>18372.5</v>
      </c>
      <c r="H101" s="21">
        <f t="shared" si="61"/>
        <v>22701</v>
      </c>
      <c r="I101" s="21">
        <f t="shared" si="62"/>
        <v>3200418.75</v>
      </c>
      <c r="J101" s="26">
        <f t="shared" si="68"/>
        <v>9730</v>
      </c>
      <c r="K101" s="26">
        <f>CEILING(SUM(M100*(Sheet1!C101/100)*(Sheet1!D101/365)),0.25)</f>
        <v>15714.25</v>
      </c>
      <c r="L101" s="26">
        <f t="shared" si="66"/>
        <v>25444.25</v>
      </c>
      <c r="M101" s="26">
        <f t="shared" si="67"/>
        <v>2731330</v>
      </c>
    </row>
    <row r="102" spans="1:13" ht="18" customHeight="1">
      <c r="A102" s="52">
        <f t="shared" si="63"/>
        <v>3200418.75</v>
      </c>
      <c r="B102" s="20">
        <f t="shared" si="59"/>
        <v>360</v>
      </c>
      <c r="C102" s="20">
        <f t="shared" si="60"/>
        <v>6.75</v>
      </c>
      <c r="D102" s="20">
        <v>31</v>
      </c>
      <c r="E102" s="2">
        <v>80</v>
      </c>
      <c r="F102" s="19">
        <f t="shared" si="64"/>
        <v>4353.25</v>
      </c>
      <c r="G102" s="21">
        <f t="shared" si="65"/>
        <v>18347.75</v>
      </c>
      <c r="H102" s="21">
        <f t="shared" si="61"/>
        <v>22701</v>
      </c>
      <c r="I102" s="21">
        <f t="shared" si="62"/>
        <v>3196065.5</v>
      </c>
      <c r="J102" s="26">
        <f t="shared" si="68"/>
        <v>9730</v>
      </c>
      <c r="K102" s="26">
        <f>CEILING(SUM(M101*(Sheet1!C102/100)*(Sheet1!D102/365)),0.25)</f>
        <v>15658.5</v>
      </c>
      <c r="L102" s="26">
        <f t="shared" si="66"/>
        <v>25388.5</v>
      </c>
      <c r="M102" s="26">
        <f t="shared" si="67"/>
        <v>2721600</v>
      </c>
    </row>
    <row r="103" spans="1:13" ht="18" customHeight="1">
      <c r="A103" s="52">
        <f t="shared" si="63"/>
        <v>3196065.5</v>
      </c>
      <c r="B103" s="20">
        <f t="shared" si="59"/>
        <v>360</v>
      </c>
      <c r="C103" s="20">
        <f t="shared" si="60"/>
        <v>6.75</v>
      </c>
      <c r="D103" s="20">
        <v>30</v>
      </c>
      <c r="E103" s="2">
        <v>81</v>
      </c>
      <c r="F103" s="19">
        <f t="shared" si="64"/>
        <v>4969.25</v>
      </c>
      <c r="G103" s="21">
        <f t="shared" si="65"/>
        <v>17731.75</v>
      </c>
      <c r="H103" s="21">
        <f t="shared" si="61"/>
        <v>22701</v>
      </c>
      <c r="I103" s="21">
        <f t="shared" si="62"/>
        <v>3191096.25</v>
      </c>
      <c r="J103" s="26">
        <f t="shared" si="68"/>
        <v>9730</v>
      </c>
      <c r="K103" s="26">
        <f>CEILING(SUM(M102*(Sheet1!C103/100)*(Sheet1!D103/365)),0.25)</f>
        <v>15099.5</v>
      </c>
      <c r="L103" s="26">
        <f t="shared" si="66"/>
        <v>24829.5</v>
      </c>
      <c r="M103" s="26">
        <f t="shared" si="67"/>
        <v>2711870</v>
      </c>
    </row>
    <row r="104" spans="1:13" ht="18" customHeight="1">
      <c r="A104" s="52">
        <f t="shared" si="63"/>
        <v>3191096.25</v>
      </c>
      <c r="B104" s="20">
        <f t="shared" si="59"/>
        <v>360</v>
      </c>
      <c r="C104" s="20">
        <f t="shared" si="60"/>
        <v>6.75</v>
      </c>
      <c r="D104" s="20">
        <v>31</v>
      </c>
      <c r="E104" s="2">
        <v>82</v>
      </c>
      <c r="F104" s="19">
        <f t="shared" si="64"/>
        <v>4406.75</v>
      </c>
      <c r="G104" s="21">
        <f t="shared" si="65"/>
        <v>18294.25</v>
      </c>
      <c r="H104" s="21">
        <f t="shared" si="61"/>
        <v>22701</v>
      </c>
      <c r="I104" s="21">
        <f t="shared" si="62"/>
        <v>3186689.5</v>
      </c>
      <c r="J104" s="26">
        <f t="shared" si="68"/>
        <v>9730</v>
      </c>
      <c r="K104" s="26">
        <f>CEILING(SUM(M103*(Sheet1!C104/100)*(Sheet1!D104/365)),0.25)</f>
        <v>15547</v>
      </c>
      <c r="L104" s="26">
        <f t="shared" si="66"/>
        <v>25277</v>
      </c>
      <c r="M104" s="26">
        <f t="shared" si="67"/>
        <v>2702140</v>
      </c>
    </row>
    <row r="105" spans="1:13" ht="18" customHeight="1">
      <c r="A105" s="52">
        <f t="shared" si="63"/>
        <v>3186689.5</v>
      </c>
      <c r="B105" s="20">
        <f t="shared" si="59"/>
        <v>360</v>
      </c>
      <c r="C105" s="20">
        <f t="shared" si="60"/>
        <v>6.75</v>
      </c>
      <c r="D105" s="20">
        <v>30</v>
      </c>
      <c r="E105" s="2">
        <v>83</v>
      </c>
      <c r="F105" s="19">
        <f t="shared" si="64"/>
        <v>5021.25</v>
      </c>
      <c r="G105" s="21">
        <f t="shared" si="65"/>
        <v>17679.75</v>
      </c>
      <c r="H105" s="21">
        <f t="shared" si="61"/>
        <v>22701</v>
      </c>
      <c r="I105" s="21">
        <f t="shared" si="62"/>
        <v>3181668.25</v>
      </c>
      <c r="J105" s="26">
        <f t="shared" si="68"/>
        <v>9730</v>
      </c>
      <c r="K105" s="26">
        <f>CEILING(SUM(M104*(Sheet1!C105/100)*(Sheet1!D105/365)),0.25)</f>
        <v>14991.5</v>
      </c>
      <c r="L105" s="26">
        <f t="shared" si="66"/>
        <v>24721.5</v>
      </c>
      <c r="M105" s="26">
        <f t="shared" si="67"/>
        <v>2692410</v>
      </c>
    </row>
    <row r="106" spans="1:13" ht="18" customHeight="1">
      <c r="A106" s="52">
        <f t="shared" si="63"/>
        <v>3181668.25</v>
      </c>
      <c r="B106" s="20">
        <f t="shared" si="59"/>
        <v>360</v>
      </c>
      <c r="C106" s="20">
        <f t="shared" si="60"/>
        <v>6.75</v>
      </c>
      <c r="D106" s="20">
        <v>31</v>
      </c>
      <c r="E106" s="2">
        <v>84</v>
      </c>
      <c r="F106" s="19">
        <f t="shared" si="64"/>
        <v>4460.75</v>
      </c>
      <c r="G106" s="21">
        <f t="shared" si="65"/>
        <v>18240.25</v>
      </c>
      <c r="H106" s="21">
        <f>H95</f>
        <v>22701</v>
      </c>
      <c r="I106" s="21">
        <f t="shared" si="62"/>
        <v>3177207.5</v>
      </c>
      <c r="J106" s="26">
        <f t="shared" si="68"/>
        <v>9730</v>
      </c>
      <c r="K106" s="26">
        <f>CEILING(SUM(M105*(Sheet1!C106/100)*(Sheet1!D106/365)),0.25)</f>
        <v>15435.5</v>
      </c>
      <c r="L106" s="26">
        <f t="shared" si="66"/>
        <v>25165.5</v>
      </c>
      <c r="M106" s="26">
        <f t="shared" si="67"/>
        <v>2682680</v>
      </c>
    </row>
    <row r="107" spans="1:13" s="15" customFormat="1" ht="18" customHeight="1">
      <c r="A107" s="52"/>
      <c r="B107" s="11"/>
      <c r="C107" s="11"/>
      <c r="D107" s="29" t="s">
        <v>16</v>
      </c>
      <c r="E107" s="29">
        <v>7</v>
      </c>
      <c r="F107" s="12" t="s">
        <v>10</v>
      </c>
      <c r="G107" s="13" t="s">
        <v>11</v>
      </c>
      <c r="H107" s="13" t="s">
        <v>17</v>
      </c>
      <c r="I107" s="13" t="s">
        <v>13</v>
      </c>
      <c r="J107" s="27" t="s">
        <v>10</v>
      </c>
      <c r="K107" s="28" t="s">
        <v>11</v>
      </c>
      <c r="L107" s="28" t="s">
        <v>12</v>
      </c>
      <c r="M107" s="28" t="s">
        <v>13</v>
      </c>
    </row>
    <row r="108" spans="1:13" s="15" customFormat="1" ht="18" customHeight="1">
      <c r="A108" s="52"/>
      <c r="B108" s="11"/>
      <c r="C108" s="11"/>
      <c r="D108" s="30"/>
      <c r="E108" s="30"/>
      <c r="F108" s="12">
        <f>SUM(F95:F106)</f>
        <v>55923.75</v>
      </c>
      <c r="G108" s="13">
        <f>SUM(G95:G106)</f>
        <v>216488.25</v>
      </c>
      <c r="H108" s="13">
        <f>F108+G108</f>
        <v>272412</v>
      </c>
      <c r="I108" s="13">
        <f>A95-F108</f>
        <v>3177207.5</v>
      </c>
      <c r="J108" s="28">
        <f>SUM(J95:J106)</f>
        <v>116760</v>
      </c>
      <c r="K108" s="28">
        <f>SUM(K95:K106)</f>
        <v>185334.5</v>
      </c>
      <c r="L108" s="28">
        <f>SUM(L95:L106)</f>
        <v>302094.5</v>
      </c>
      <c r="M108" s="28">
        <f>M106</f>
        <v>2682680</v>
      </c>
    </row>
    <row r="109" spans="1:13" s="15" customFormat="1" ht="18" customHeight="1">
      <c r="A109" s="52"/>
      <c r="B109" s="17"/>
      <c r="C109" s="17"/>
      <c r="D109" s="17"/>
      <c r="E109" s="17"/>
      <c r="F109" s="16"/>
      <c r="G109" s="18"/>
      <c r="H109" s="18"/>
      <c r="I109" s="18"/>
      <c r="J109" s="18"/>
      <c r="K109" s="18"/>
      <c r="L109" s="18"/>
      <c r="M109" s="18"/>
    </row>
    <row r="110" spans="1:13" ht="18" customHeight="1">
      <c r="A110" s="52">
        <f>I106</f>
        <v>3177207.5</v>
      </c>
      <c r="B110" s="20">
        <f t="shared" ref="B110:B121" si="69">B95</f>
        <v>360</v>
      </c>
      <c r="C110" s="20">
        <f t="shared" ref="C110:C121" si="70">C5</f>
        <v>6.75</v>
      </c>
      <c r="D110" s="20">
        <v>31</v>
      </c>
      <c r="E110" s="2">
        <v>85</v>
      </c>
      <c r="F110" s="19">
        <f>CEILING(H110-G110,0.25)</f>
        <v>4486.25</v>
      </c>
      <c r="G110" s="21">
        <f>CEILING(SUM(A110*(C110/100)*D110/365),0.25)</f>
        <v>18214.75</v>
      </c>
      <c r="H110" s="21">
        <f t="shared" ref="H110:H120" si="71">H96</f>
        <v>22701</v>
      </c>
      <c r="I110" s="21">
        <f t="shared" ref="I110:I121" si="72">A110-F110</f>
        <v>3172721.25</v>
      </c>
      <c r="J110" s="26">
        <f>CEILING(IF((MOD(J106,10))=0,(J106+0),J106-MOD(J106,10)+10),0.25)</f>
        <v>9730</v>
      </c>
      <c r="K110" s="26">
        <f>CEILING(SUM(M108*(Sheet1!C110/100)*(Sheet1!D110/365)),0.25)</f>
        <v>15379.5</v>
      </c>
      <c r="L110" s="26">
        <f>CEILING(J110+K110,0.25)</f>
        <v>25109.5</v>
      </c>
      <c r="M110" s="26">
        <f>M108-J110</f>
        <v>2672950</v>
      </c>
    </row>
    <row r="111" spans="1:13" ht="18" customHeight="1">
      <c r="A111" s="52">
        <f t="shared" ref="A111:A121" si="73">I110</f>
        <v>3172721.25</v>
      </c>
      <c r="B111" s="20">
        <f t="shared" si="69"/>
        <v>360</v>
      </c>
      <c r="C111" s="20">
        <f t="shared" si="70"/>
        <v>6.75</v>
      </c>
      <c r="D111" s="20">
        <v>28</v>
      </c>
      <c r="E111" s="2">
        <v>86</v>
      </c>
      <c r="F111" s="19">
        <f t="shared" ref="F111:F121" si="74">CEILING(H111-G111,0.25)</f>
        <v>6272.25</v>
      </c>
      <c r="G111" s="21">
        <f t="shared" ref="G111:G121" si="75">CEILING(SUM(A111*(C111/100)*D111/365),0.25)</f>
        <v>16428.75</v>
      </c>
      <c r="H111" s="21">
        <f t="shared" si="71"/>
        <v>22701</v>
      </c>
      <c r="I111" s="21">
        <f t="shared" si="72"/>
        <v>3166449</v>
      </c>
      <c r="J111" s="26">
        <f>CEILING(IF((MOD(J110,10))=0,(J110+0),J110-MOD(J110,10)+10),0.25)</f>
        <v>9730</v>
      </c>
      <c r="K111" s="26">
        <f>CEILING(SUM(M110*(Sheet1!C111/100)*(Sheet1!D111/365)),0.25)</f>
        <v>13841</v>
      </c>
      <c r="L111" s="26">
        <f t="shared" ref="L111:L121" si="76">CEILING(J111+K111,0.25)</f>
        <v>23571</v>
      </c>
      <c r="M111" s="26">
        <f t="shared" ref="M111:M121" si="77">M110-J111</f>
        <v>2663220</v>
      </c>
    </row>
    <row r="112" spans="1:13" ht="18" customHeight="1">
      <c r="A112" s="52">
        <f t="shared" si="73"/>
        <v>3166449</v>
      </c>
      <c r="B112" s="20">
        <f t="shared" si="69"/>
        <v>360</v>
      </c>
      <c r="C112" s="20">
        <f t="shared" si="70"/>
        <v>6.75</v>
      </c>
      <c r="D112" s="20">
        <v>31</v>
      </c>
      <c r="E112" s="2">
        <v>87</v>
      </c>
      <c r="F112" s="19">
        <f t="shared" si="74"/>
        <v>4548</v>
      </c>
      <c r="G112" s="21">
        <f t="shared" si="75"/>
        <v>18153</v>
      </c>
      <c r="H112" s="21">
        <f t="shared" si="71"/>
        <v>22701</v>
      </c>
      <c r="I112" s="21">
        <f t="shared" si="72"/>
        <v>3161901</v>
      </c>
      <c r="J112" s="26">
        <f t="shared" ref="J112:J121" si="78">CEILING(IF((MOD(J111,10))=0,(J111+0),J111-MOD(J111,10)+10),0.25)</f>
        <v>9730</v>
      </c>
      <c r="K112" s="26">
        <f>CEILING(SUM(M111*(Sheet1!C112/100)*(Sheet1!D112/365)),0.25)</f>
        <v>15268</v>
      </c>
      <c r="L112" s="26">
        <f t="shared" si="76"/>
        <v>24998</v>
      </c>
      <c r="M112" s="26">
        <f t="shared" si="77"/>
        <v>2653490</v>
      </c>
    </row>
    <row r="113" spans="1:13" ht="18" customHeight="1">
      <c r="A113" s="52">
        <f t="shared" si="73"/>
        <v>3161901</v>
      </c>
      <c r="B113" s="20">
        <f t="shared" si="69"/>
        <v>360</v>
      </c>
      <c r="C113" s="20">
        <f t="shared" si="70"/>
        <v>6.75</v>
      </c>
      <c r="D113" s="20">
        <v>30</v>
      </c>
      <c r="E113" s="2">
        <v>88</v>
      </c>
      <c r="F113" s="19">
        <f t="shared" si="74"/>
        <v>5158.75</v>
      </c>
      <c r="G113" s="21">
        <f t="shared" si="75"/>
        <v>17542.25</v>
      </c>
      <c r="H113" s="21">
        <f t="shared" si="71"/>
        <v>22701</v>
      </c>
      <c r="I113" s="21">
        <f t="shared" si="72"/>
        <v>3156742.25</v>
      </c>
      <c r="J113" s="26">
        <f t="shared" si="78"/>
        <v>9730</v>
      </c>
      <c r="K113" s="26">
        <f>CEILING(SUM(M112*(Sheet1!C113/100)*(Sheet1!D113/365)),0.25)</f>
        <v>14721.5</v>
      </c>
      <c r="L113" s="26">
        <f t="shared" si="76"/>
        <v>24451.5</v>
      </c>
      <c r="M113" s="26">
        <f t="shared" si="77"/>
        <v>2643760</v>
      </c>
    </row>
    <row r="114" spans="1:13" ht="18" customHeight="1">
      <c r="A114" s="52">
        <f t="shared" si="73"/>
        <v>3156742.25</v>
      </c>
      <c r="B114" s="20">
        <f t="shared" si="69"/>
        <v>360</v>
      </c>
      <c r="C114" s="20">
        <f t="shared" si="70"/>
        <v>6.75</v>
      </c>
      <c r="D114" s="20">
        <v>31</v>
      </c>
      <c r="E114" s="2">
        <v>89</v>
      </c>
      <c r="F114" s="19">
        <f t="shared" si="74"/>
        <v>4603.75</v>
      </c>
      <c r="G114" s="21">
        <f t="shared" si="75"/>
        <v>18097.25</v>
      </c>
      <c r="H114" s="21">
        <f t="shared" si="71"/>
        <v>22701</v>
      </c>
      <c r="I114" s="21">
        <f t="shared" si="72"/>
        <v>3152138.5</v>
      </c>
      <c r="J114" s="26">
        <f t="shared" si="78"/>
        <v>9730</v>
      </c>
      <c r="K114" s="26">
        <f>CEILING(SUM(M113*(Sheet1!C114/100)*(Sheet1!D114/365)),0.25)</f>
        <v>15156.5</v>
      </c>
      <c r="L114" s="26">
        <f t="shared" si="76"/>
        <v>24886.5</v>
      </c>
      <c r="M114" s="26">
        <f t="shared" si="77"/>
        <v>2634030</v>
      </c>
    </row>
    <row r="115" spans="1:13" ht="18" customHeight="1">
      <c r="A115" s="52">
        <f t="shared" si="73"/>
        <v>3152138.5</v>
      </c>
      <c r="B115" s="20">
        <f t="shared" si="69"/>
        <v>360</v>
      </c>
      <c r="C115" s="20">
        <f t="shared" si="70"/>
        <v>6.75</v>
      </c>
      <c r="D115" s="20">
        <v>30</v>
      </c>
      <c r="E115" s="2">
        <v>90</v>
      </c>
      <c r="F115" s="19">
        <f t="shared" si="74"/>
        <v>5213</v>
      </c>
      <c r="G115" s="21">
        <f t="shared" si="75"/>
        <v>17488</v>
      </c>
      <c r="H115" s="21">
        <f t="shared" si="71"/>
        <v>22701</v>
      </c>
      <c r="I115" s="21">
        <f t="shared" si="72"/>
        <v>3146925.5</v>
      </c>
      <c r="J115" s="26">
        <f t="shared" si="78"/>
        <v>9730</v>
      </c>
      <c r="K115" s="26">
        <f>CEILING(SUM(M114*(Sheet1!C115/100)*(Sheet1!D115/365)),0.25)</f>
        <v>14613.5</v>
      </c>
      <c r="L115" s="26">
        <f t="shared" si="76"/>
        <v>24343.5</v>
      </c>
      <c r="M115" s="26">
        <f t="shared" si="77"/>
        <v>2624300</v>
      </c>
    </row>
    <row r="116" spans="1:13" ht="18" customHeight="1">
      <c r="A116" s="52">
        <f t="shared" si="73"/>
        <v>3146925.5</v>
      </c>
      <c r="B116" s="20">
        <f t="shared" si="69"/>
        <v>360</v>
      </c>
      <c r="C116" s="20">
        <f t="shared" si="70"/>
        <v>6.75</v>
      </c>
      <c r="D116" s="20">
        <v>31</v>
      </c>
      <c r="E116" s="2">
        <v>91</v>
      </c>
      <c r="F116" s="19">
        <f t="shared" si="74"/>
        <v>4660</v>
      </c>
      <c r="G116" s="21">
        <f t="shared" si="75"/>
        <v>18041</v>
      </c>
      <c r="H116" s="21">
        <f t="shared" si="71"/>
        <v>22701</v>
      </c>
      <c r="I116" s="21">
        <f t="shared" si="72"/>
        <v>3142265.5</v>
      </c>
      <c r="J116" s="26">
        <f t="shared" si="78"/>
        <v>9730</v>
      </c>
      <c r="K116" s="26">
        <f>CEILING(SUM(M115*(Sheet1!C116/100)*(Sheet1!D116/365)),0.25)</f>
        <v>15045</v>
      </c>
      <c r="L116" s="26">
        <f t="shared" si="76"/>
        <v>24775</v>
      </c>
      <c r="M116" s="26">
        <f t="shared" si="77"/>
        <v>2614570</v>
      </c>
    </row>
    <row r="117" spans="1:13" ht="18" customHeight="1">
      <c r="A117" s="52">
        <f t="shared" si="73"/>
        <v>3142265.5</v>
      </c>
      <c r="B117" s="20">
        <f t="shared" si="69"/>
        <v>360</v>
      </c>
      <c r="C117" s="20">
        <f t="shared" si="70"/>
        <v>6.75</v>
      </c>
      <c r="D117" s="20">
        <v>31</v>
      </c>
      <c r="E117" s="2">
        <v>92</v>
      </c>
      <c r="F117" s="19">
        <f t="shared" si="74"/>
        <v>4686.75</v>
      </c>
      <c r="G117" s="21">
        <f t="shared" si="75"/>
        <v>18014.25</v>
      </c>
      <c r="H117" s="21">
        <f t="shared" si="71"/>
        <v>22701</v>
      </c>
      <c r="I117" s="21">
        <f t="shared" si="72"/>
        <v>3137578.75</v>
      </c>
      <c r="J117" s="26">
        <f t="shared" si="78"/>
        <v>9730</v>
      </c>
      <c r="K117" s="26">
        <f>CEILING(SUM(M116*(Sheet1!C117/100)*(Sheet1!D117/365)),0.25)</f>
        <v>14989.25</v>
      </c>
      <c r="L117" s="26">
        <f t="shared" si="76"/>
        <v>24719.25</v>
      </c>
      <c r="M117" s="26">
        <f t="shared" si="77"/>
        <v>2604840</v>
      </c>
    </row>
    <row r="118" spans="1:13" ht="18" customHeight="1">
      <c r="A118" s="52">
        <f t="shared" si="73"/>
        <v>3137578.75</v>
      </c>
      <c r="B118" s="20">
        <f t="shared" si="69"/>
        <v>360</v>
      </c>
      <c r="C118" s="20">
        <f t="shared" si="70"/>
        <v>6.75</v>
      </c>
      <c r="D118" s="20">
        <v>30</v>
      </c>
      <c r="E118" s="2">
        <v>93</v>
      </c>
      <c r="F118" s="19">
        <f t="shared" si="74"/>
        <v>5293.75</v>
      </c>
      <c r="G118" s="21">
        <f t="shared" si="75"/>
        <v>17407.25</v>
      </c>
      <c r="H118" s="21">
        <f t="shared" si="71"/>
        <v>22701</v>
      </c>
      <c r="I118" s="21">
        <f t="shared" si="72"/>
        <v>3132285</v>
      </c>
      <c r="J118" s="26">
        <f t="shared" si="78"/>
        <v>9730</v>
      </c>
      <c r="K118" s="26">
        <f>CEILING(SUM(M117*(Sheet1!C118/100)*(Sheet1!D118/365)),0.25)</f>
        <v>14451.75</v>
      </c>
      <c r="L118" s="26">
        <f t="shared" si="76"/>
        <v>24181.75</v>
      </c>
      <c r="M118" s="26">
        <f t="shared" si="77"/>
        <v>2595110</v>
      </c>
    </row>
    <row r="119" spans="1:13" ht="18" customHeight="1">
      <c r="A119" s="52">
        <f t="shared" si="73"/>
        <v>3132285</v>
      </c>
      <c r="B119" s="20">
        <f t="shared" si="69"/>
        <v>360</v>
      </c>
      <c r="C119" s="20">
        <f t="shared" si="70"/>
        <v>6.75</v>
      </c>
      <c r="D119" s="20">
        <v>31</v>
      </c>
      <c r="E119" s="2">
        <v>94</v>
      </c>
      <c r="F119" s="19">
        <f t="shared" si="74"/>
        <v>4743.75</v>
      </c>
      <c r="G119" s="21">
        <f t="shared" si="75"/>
        <v>17957.25</v>
      </c>
      <c r="H119" s="21">
        <f t="shared" si="71"/>
        <v>22701</v>
      </c>
      <c r="I119" s="21">
        <f t="shared" si="72"/>
        <v>3127541.25</v>
      </c>
      <c r="J119" s="26">
        <f t="shared" si="78"/>
        <v>9730</v>
      </c>
      <c r="K119" s="26">
        <f>CEILING(SUM(M118*(Sheet1!C119/100)*(Sheet1!D119/365)),0.25)</f>
        <v>14877.5</v>
      </c>
      <c r="L119" s="26">
        <f t="shared" si="76"/>
        <v>24607.5</v>
      </c>
      <c r="M119" s="26">
        <f t="shared" si="77"/>
        <v>2585380</v>
      </c>
    </row>
    <row r="120" spans="1:13" ht="18" customHeight="1">
      <c r="A120" s="52">
        <f t="shared" si="73"/>
        <v>3127541.25</v>
      </c>
      <c r="B120" s="20">
        <f t="shared" si="69"/>
        <v>360</v>
      </c>
      <c r="C120" s="20">
        <f t="shared" si="70"/>
        <v>6.75</v>
      </c>
      <c r="D120" s="20">
        <v>30</v>
      </c>
      <c r="E120" s="2">
        <v>95</v>
      </c>
      <c r="F120" s="19">
        <f t="shared" si="74"/>
        <v>5349.5</v>
      </c>
      <c r="G120" s="21">
        <f t="shared" si="75"/>
        <v>17351.5</v>
      </c>
      <c r="H120" s="21">
        <f t="shared" si="71"/>
        <v>22701</v>
      </c>
      <c r="I120" s="21">
        <f t="shared" si="72"/>
        <v>3122191.75</v>
      </c>
      <c r="J120" s="26">
        <f t="shared" si="78"/>
        <v>9730</v>
      </c>
      <c r="K120" s="26">
        <f>CEILING(SUM(M119*(Sheet1!C120/100)*(Sheet1!D120/365)),0.25)</f>
        <v>14343.75</v>
      </c>
      <c r="L120" s="26">
        <f t="shared" si="76"/>
        <v>24073.75</v>
      </c>
      <c r="M120" s="26">
        <f t="shared" si="77"/>
        <v>2575650</v>
      </c>
    </row>
    <row r="121" spans="1:13" ht="18" customHeight="1">
      <c r="A121" s="52">
        <f t="shared" si="73"/>
        <v>3122191.75</v>
      </c>
      <c r="B121" s="20">
        <f t="shared" si="69"/>
        <v>360</v>
      </c>
      <c r="C121" s="20">
        <f t="shared" si="70"/>
        <v>6.75</v>
      </c>
      <c r="D121" s="20">
        <v>31</v>
      </c>
      <c r="E121" s="2">
        <v>96</v>
      </c>
      <c r="F121" s="19">
        <f t="shared" si="74"/>
        <v>4801.75</v>
      </c>
      <c r="G121" s="21">
        <f t="shared" si="75"/>
        <v>17899.25</v>
      </c>
      <c r="H121" s="21">
        <f>H110</f>
        <v>22701</v>
      </c>
      <c r="I121" s="21">
        <f t="shared" si="72"/>
        <v>3117390</v>
      </c>
      <c r="J121" s="26">
        <f t="shared" si="78"/>
        <v>9730</v>
      </c>
      <c r="K121" s="26">
        <f>CEILING(SUM(M120*(Sheet1!C121/100)*(Sheet1!D121/365)),0.25)</f>
        <v>14766</v>
      </c>
      <c r="L121" s="26">
        <f t="shared" si="76"/>
        <v>24496</v>
      </c>
      <c r="M121" s="26">
        <f t="shared" si="77"/>
        <v>2565920</v>
      </c>
    </row>
    <row r="122" spans="1:13" s="15" customFormat="1" ht="18" customHeight="1">
      <c r="A122" s="52"/>
      <c r="B122" s="11"/>
      <c r="C122" s="11"/>
      <c r="D122" s="29" t="s">
        <v>16</v>
      </c>
      <c r="E122" s="29">
        <v>8</v>
      </c>
      <c r="F122" s="12" t="s">
        <v>10</v>
      </c>
      <c r="G122" s="13" t="s">
        <v>11</v>
      </c>
      <c r="H122" s="13" t="s">
        <v>17</v>
      </c>
      <c r="I122" s="13" t="s">
        <v>13</v>
      </c>
      <c r="J122" s="27" t="s">
        <v>10</v>
      </c>
      <c r="K122" s="28" t="s">
        <v>11</v>
      </c>
      <c r="L122" s="28" t="s">
        <v>12</v>
      </c>
      <c r="M122" s="28" t="s">
        <v>13</v>
      </c>
    </row>
    <row r="123" spans="1:13" s="15" customFormat="1" ht="18" customHeight="1">
      <c r="A123" s="52"/>
      <c r="B123" s="11"/>
      <c r="C123" s="11"/>
      <c r="D123" s="30"/>
      <c r="E123" s="30"/>
      <c r="F123" s="12">
        <f>SUM(F110:F121)</f>
        <v>59817.5</v>
      </c>
      <c r="G123" s="13">
        <f>SUM(G110:G121)</f>
        <v>212594.5</v>
      </c>
      <c r="H123" s="13">
        <f>F123+G123</f>
        <v>272412</v>
      </c>
      <c r="I123" s="13">
        <f>A110-F123</f>
        <v>3117390</v>
      </c>
      <c r="J123" s="28">
        <f>SUM(J110:J121)</f>
        <v>116760</v>
      </c>
      <c r="K123" s="28">
        <f>SUM(K110:K121)</f>
        <v>177453.25</v>
      </c>
      <c r="L123" s="28">
        <f>SUM(L110:L121)</f>
        <v>294213.25</v>
      </c>
      <c r="M123" s="28">
        <f>M121</f>
        <v>2565920</v>
      </c>
    </row>
    <row r="124" spans="1:13" s="15" customFormat="1" ht="18" customHeight="1">
      <c r="A124" s="52"/>
      <c r="B124" s="17"/>
      <c r="C124" s="17"/>
      <c r="D124" s="17"/>
      <c r="E124" s="17"/>
      <c r="F124" s="16"/>
      <c r="G124" s="18"/>
      <c r="H124" s="18"/>
      <c r="I124" s="18"/>
      <c r="J124" s="18"/>
      <c r="K124" s="18"/>
      <c r="L124" s="18"/>
      <c r="M124" s="18"/>
    </row>
    <row r="125" spans="1:13" ht="18" customHeight="1">
      <c r="A125" s="52">
        <f>I121</f>
        <v>3117390</v>
      </c>
      <c r="B125" s="20">
        <f t="shared" ref="B125:B136" si="79">B110</f>
        <v>360</v>
      </c>
      <c r="C125" s="20">
        <f t="shared" ref="C125:C136" si="80">C5</f>
        <v>6.75</v>
      </c>
      <c r="D125" s="20">
        <v>31</v>
      </c>
      <c r="E125" s="2">
        <v>97</v>
      </c>
      <c r="F125" s="19">
        <f>CEILING(H125-G125,0.25)</f>
        <v>4829.25</v>
      </c>
      <c r="G125" s="21">
        <f>CEILING(SUM(A125*(C125/100)*D125/365),0.25)</f>
        <v>17871.75</v>
      </c>
      <c r="H125" s="21">
        <f t="shared" ref="H125:H135" si="81">H111</f>
        <v>22701</v>
      </c>
      <c r="I125" s="21">
        <f t="shared" ref="I125:I136" si="82">A125-F125</f>
        <v>3112560.75</v>
      </c>
      <c r="J125" s="26">
        <f>CEILING(IF((MOD(J121,10))=0,(J121+0),J121-MOD(J121,10)+10),0.25)</f>
        <v>9730</v>
      </c>
      <c r="K125" s="26">
        <f>CEILING(SUM(M123*(Sheet1!C125/100)*(Sheet1!D125/365)),0.25)</f>
        <v>14710.25</v>
      </c>
      <c r="L125" s="26">
        <f>CEILING(J125+K125,0.25)</f>
        <v>24440.25</v>
      </c>
      <c r="M125" s="26">
        <f>M123-J125</f>
        <v>2556190</v>
      </c>
    </row>
    <row r="126" spans="1:13" ht="18" customHeight="1">
      <c r="A126" s="52">
        <f t="shared" ref="A126:A136" si="83">I125</f>
        <v>3112560.75</v>
      </c>
      <c r="B126" s="20">
        <f t="shared" si="79"/>
        <v>360</v>
      </c>
      <c r="C126" s="20">
        <f t="shared" si="80"/>
        <v>6.75</v>
      </c>
      <c r="D126" s="20">
        <v>28</v>
      </c>
      <c r="E126" s="2">
        <v>98</v>
      </c>
      <c r="F126" s="19">
        <f t="shared" ref="F126:F136" si="84">CEILING(H126-G126,0.25)</f>
        <v>6583.75</v>
      </c>
      <c r="G126" s="21">
        <f t="shared" ref="G126:G136" si="85">CEILING(SUM(A126*(C126/100)*D126/365),0.25)</f>
        <v>16117.25</v>
      </c>
      <c r="H126" s="21">
        <f t="shared" si="81"/>
        <v>22701</v>
      </c>
      <c r="I126" s="21">
        <f t="shared" si="82"/>
        <v>3105977</v>
      </c>
      <c r="J126" s="26">
        <f>CEILING(IF((MOD(J125,10))=0,(J125+0),J125-MOD(J125,10)+10),0.25)</f>
        <v>9730</v>
      </c>
      <c r="K126" s="26">
        <f>CEILING(SUM(M125*(Sheet1!C126/100)*(Sheet1!D126/365)),0.25)</f>
        <v>13236.25</v>
      </c>
      <c r="L126" s="26">
        <f t="shared" ref="L126:L136" si="86">CEILING(J126+K126,0.25)</f>
        <v>22966.25</v>
      </c>
      <c r="M126" s="26">
        <f t="shared" ref="M126:M136" si="87">M125-J126</f>
        <v>2546460</v>
      </c>
    </row>
    <row r="127" spans="1:13" ht="18" customHeight="1">
      <c r="A127" s="52">
        <f t="shared" si="83"/>
        <v>3105977</v>
      </c>
      <c r="B127" s="20">
        <f t="shared" si="79"/>
        <v>360</v>
      </c>
      <c r="C127" s="20">
        <f t="shared" si="80"/>
        <v>6.75</v>
      </c>
      <c r="D127" s="20">
        <v>31</v>
      </c>
      <c r="E127" s="2">
        <v>99</v>
      </c>
      <c r="F127" s="19">
        <f t="shared" si="84"/>
        <v>4894.75</v>
      </c>
      <c r="G127" s="21">
        <f t="shared" si="85"/>
        <v>17806.25</v>
      </c>
      <c r="H127" s="21">
        <f t="shared" si="81"/>
        <v>22701</v>
      </c>
      <c r="I127" s="21">
        <f t="shared" si="82"/>
        <v>3101082.25</v>
      </c>
      <c r="J127" s="26">
        <f t="shared" ref="J127:J136" si="88">CEILING(IF((MOD(J126,10))=0,(J126+0),J126-MOD(J126,10)+10),0.25)</f>
        <v>9730</v>
      </c>
      <c r="K127" s="26">
        <f>CEILING(SUM(M126*(Sheet1!C127/100)*(Sheet1!D127/365)),0.25)</f>
        <v>14598.75</v>
      </c>
      <c r="L127" s="26">
        <f t="shared" si="86"/>
        <v>24328.75</v>
      </c>
      <c r="M127" s="26">
        <f t="shared" si="87"/>
        <v>2536730</v>
      </c>
    </row>
    <row r="128" spans="1:13" ht="18" customHeight="1">
      <c r="A128" s="52">
        <f t="shared" si="83"/>
        <v>3101082.25</v>
      </c>
      <c r="B128" s="20">
        <f t="shared" si="79"/>
        <v>360</v>
      </c>
      <c r="C128" s="20">
        <f t="shared" si="80"/>
        <v>6.75</v>
      </c>
      <c r="D128" s="20">
        <v>30</v>
      </c>
      <c r="E128" s="2">
        <v>100</v>
      </c>
      <c r="F128" s="19">
        <f t="shared" si="84"/>
        <v>5496.25</v>
      </c>
      <c r="G128" s="21">
        <f t="shared" si="85"/>
        <v>17204.75</v>
      </c>
      <c r="H128" s="21">
        <f t="shared" si="81"/>
        <v>22701</v>
      </c>
      <c r="I128" s="21">
        <f t="shared" si="82"/>
        <v>3095586</v>
      </c>
      <c r="J128" s="26">
        <f t="shared" si="88"/>
        <v>9730</v>
      </c>
      <c r="K128" s="26">
        <f>CEILING(SUM(M127*(Sheet1!C128/100)*(Sheet1!D128/365)),0.25)</f>
        <v>14073.75</v>
      </c>
      <c r="L128" s="26">
        <f t="shared" si="86"/>
        <v>23803.75</v>
      </c>
      <c r="M128" s="26">
        <f t="shared" si="87"/>
        <v>2527000</v>
      </c>
    </row>
    <row r="129" spans="1:13" ht="18" customHeight="1">
      <c r="A129" s="52">
        <f t="shared" si="83"/>
        <v>3095586</v>
      </c>
      <c r="B129" s="20">
        <f t="shared" si="79"/>
        <v>360</v>
      </c>
      <c r="C129" s="20">
        <f t="shared" si="80"/>
        <v>6.75</v>
      </c>
      <c r="D129" s="20">
        <v>31</v>
      </c>
      <c r="E129" s="2">
        <v>101</v>
      </c>
      <c r="F129" s="19">
        <f t="shared" si="84"/>
        <v>4954.25</v>
      </c>
      <c r="G129" s="21">
        <f t="shared" si="85"/>
        <v>17746.75</v>
      </c>
      <c r="H129" s="21">
        <f t="shared" si="81"/>
        <v>22701</v>
      </c>
      <c r="I129" s="21">
        <f t="shared" si="82"/>
        <v>3090631.75</v>
      </c>
      <c r="J129" s="26">
        <f t="shared" si="88"/>
        <v>9730</v>
      </c>
      <c r="K129" s="26">
        <f>CEILING(SUM(M128*(Sheet1!C129/100)*(Sheet1!D129/365)),0.25)</f>
        <v>14487</v>
      </c>
      <c r="L129" s="26">
        <f t="shared" si="86"/>
        <v>24217</v>
      </c>
      <c r="M129" s="26">
        <f t="shared" si="87"/>
        <v>2517270</v>
      </c>
    </row>
    <row r="130" spans="1:13" ht="18" customHeight="1">
      <c r="A130" s="52">
        <f t="shared" si="83"/>
        <v>3090631.75</v>
      </c>
      <c r="B130" s="20">
        <f t="shared" si="79"/>
        <v>360</v>
      </c>
      <c r="C130" s="20">
        <f t="shared" si="80"/>
        <v>6.75</v>
      </c>
      <c r="D130" s="20">
        <v>30</v>
      </c>
      <c r="E130" s="2">
        <v>102</v>
      </c>
      <c r="F130" s="19">
        <f t="shared" si="84"/>
        <v>5554.25</v>
      </c>
      <c r="G130" s="21">
        <f t="shared" si="85"/>
        <v>17146.75</v>
      </c>
      <c r="H130" s="21">
        <f t="shared" si="81"/>
        <v>22701</v>
      </c>
      <c r="I130" s="21">
        <f t="shared" si="82"/>
        <v>3085077.5</v>
      </c>
      <c r="J130" s="26">
        <f t="shared" si="88"/>
        <v>9730</v>
      </c>
      <c r="K130" s="26">
        <f>CEILING(SUM(M129*(Sheet1!C130/100)*(Sheet1!D130/365)),0.25)</f>
        <v>13965.75</v>
      </c>
      <c r="L130" s="26">
        <f t="shared" si="86"/>
        <v>23695.75</v>
      </c>
      <c r="M130" s="26">
        <f t="shared" si="87"/>
        <v>2507540</v>
      </c>
    </row>
    <row r="131" spans="1:13" ht="18" customHeight="1">
      <c r="A131" s="52">
        <f t="shared" si="83"/>
        <v>3085077.5</v>
      </c>
      <c r="B131" s="20">
        <f t="shared" si="79"/>
        <v>360</v>
      </c>
      <c r="C131" s="20">
        <f t="shared" si="80"/>
        <v>6.75</v>
      </c>
      <c r="D131" s="20">
        <v>31</v>
      </c>
      <c r="E131" s="2">
        <v>103</v>
      </c>
      <c r="F131" s="19">
        <f t="shared" si="84"/>
        <v>5014.5</v>
      </c>
      <c r="G131" s="21">
        <f t="shared" si="85"/>
        <v>17686.5</v>
      </c>
      <c r="H131" s="21">
        <f t="shared" si="81"/>
        <v>22701</v>
      </c>
      <c r="I131" s="21">
        <f t="shared" si="82"/>
        <v>3080063</v>
      </c>
      <c r="J131" s="26">
        <f t="shared" si="88"/>
        <v>9730</v>
      </c>
      <c r="K131" s="26">
        <f>CEILING(SUM(M130*(Sheet1!C131/100)*(Sheet1!D131/365)),0.25)</f>
        <v>14375.5</v>
      </c>
      <c r="L131" s="26">
        <f t="shared" si="86"/>
        <v>24105.5</v>
      </c>
      <c r="M131" s="26">
        <f t="shared" si="87"/>
        <v>2497810</v>
      </c>
    </row>
    <row r="132" spans="1:13" ht="18" customHeight="1">
      <c r="A132" s="52">
        <f t="shared" si="83"/>
        <v>3080063</v>
      </c>
      <c r="B132" s="20">
        <f t="shared" si="79"/>
        <v>360</v>
      </c>
      <c r="C132" s="20">
        <f t="shared" si="80"/>
        <v>6.75</v>
      </c>
      <c r="D132" s="20">
        <v>31</v>
      </c>
      <c r="E132" s="2">
        <v>104</v>
      </c>
      <c r="F132" s="19">
        <f t="shared" si="84"/>
        <v>5043.25</v>
      </c>
      <c r="G132" s="21">
        <f t="shared" si="85"/>
        <v>17657.75</v>
      </c>
      <c r="H132" s="21">
        <f t="shared" si="81"/>
        <v>22701</v>
      </c>
      <c r="I132" s="21">
        <f t="shared" si="82"/>
        <v>3075019.75</v>
      </c>
      <c r="J132" s="26">
        <f t="shared" si="88"/>
        <v>9730</v>
      </c>
      <c r="K132" s="26">
        <f>CEILING(SUM(M131*(Sheet1!C132/100)*(Sheet1!D132/365)),0.25)</f>
        <v>14319.75</v>
      </c>
      <c r="L132" s="26">
        <f t="shared" si="86"/>
        <v>24049.75</v>
      </c>
      <c r="M132" s="26">
        <f t="shared" si="87"/>
        <v>2488080</v>
      </c>
    </row>
    <row r="133" spans="1:13" ht="18" customHeight="1">
      <c r="A133" s="52">
        <f t="shared" si="83"/>
        <v>3075019.75</v>
      </c>
      <c r="B133" s="20">
        <f t="shared" si="79"/>
        <v>360</v>
      </c>
      <c r="C133" s="20">
        <f t="shared" si="80"/>
        <v>6.75</v>
      </c>
      <c r="D133" s="20">
        <v>30</v>
      </c>
      <c r="E133" s="2">
        <v>105</v>
      </c>
      <c r="F133" s="19">
        <f t="shared" si="84"/>
        <v>5640.75</v>
      </c>
      <c r="G133" s="21">
        <f t="shared" si="85"/>
        <v>17060.25</v>
      </c>
      <c r="H133" s="21">
        <f t="shared" si="81"/>
        <v>22701</v>
      </c>
      <c r="I133" s="21">
        <f t="shared" si="82"/>
        <v>3069379</v>
      </c>
      <c r="J133" s="26">
        <f t="shared" si="88"/>
        <v>9730</v>
      </c>
      <c r="K133" s="26">
        <f>CEILING(SUM(M132*(Sheet1!C133/100)*(Sheet1!D133/365)),0.25)</f>
        <v>13803.75</v>
      </c>
      <c r="L133" s="26">
        <f t="shared" si="86"/>
        <v>23533.75</v>
      </c>
      <c r="M133" s="26">
        <f t="shared" si="87"/>
        <v>2478350</v>
      </c>
    </row>
    <row r="134" spans="1:13" ht="18" customHeight="1">
      <c r="A134" s="52">
        <f t="shared" si="83"/>
        <v>3069379</v>
      </c>
      <c r="B134" s="20">
        <f t="shared" si="79"/>
        <v>360</v>
      </c>
      <c r="C134" s="20">
        <f t="shared" si="80"/>
        <v>6.75</v>
      </c>
      <c r="D134" s="20">
        <v>31</v>
      </c>
      <c r="E134" s="2">
        <v>106</v>
      </c>
      <c r="F134" s="19">
        <f t="shared" si="84"/>
        <v>5104.5</v>
      </c>
      <c r="G134" s="21">
        <f t="shared" si="85"/>
        <v>17596.5</v>
      </c>
      <c r="H134" s="21">
        <f t="shared" si="81"/>
        <v>22701</v>
      </c>
      <c r="I134" s="21">
        <f t="shared" si="82"/>
        <v>3064274.5</v>
      </c>
      <c r="J134" s="26">
        <f t="shared" si="88"/>
        <v>9730</v>
      </c>
      <c r="K134" s="26">
        <f>CEILING(SUM(M133*(Sheet1!C134/100)*(Sheet1!D134/365)),0.25)</f>
        <v>14208.25</v>
      </c>
      <c r="L134" s="26">
        <f t="shared" si="86"/>
        <v>23938.25</v>
      </c>
      <c r="M134" s="26">
        <f t="shared" si="87"/>
        <v>2468620</v>
      </c>
    </row>
    <row r="135" spans="1:13" ht="18" customHeight="1">
      <c r="A135" s="52">
        <f t="shared" si="83"/>
        <v>3064274.5</v>
      </c>
      <c r="B135" s="20">
        <f t="shared" si="79"/>
        <v>360</v>
      </c>
      <c r="C135" s="20">
        <f t="shared" si="80"/>
        <v>6.75</v>
      </c>
      <c r="D135" s="20">
        <v>30</v>
      </c>
      <c r="E135" s="2">
        <v>107</v>
      </c>
      <c r="F135" s="19">
        <f t="shared" si="84"/>
        <v>5700.5</v>
      </c>
      <c r="G135" s="21">
        <f t="shared" si="85"/>
        <v>17000.5</v>
      </c>
      <c r="H135" s="21">
        <f t="shared" si="81"/>
        <v>22701</v>
      </c>
      <c r="I135" s="21">
        <f t="shared" si="82"/>
        <v>3058574</v>
      </c>
      <c r="J135" s="26">
        <f t="shared" si="88"/>
        <v>9730</v>
      </c>
      <c r="K135" s="26">
        <f>CEILING(SUM(M134*(Sheet1!C135/100)*(Sheet1!D135/365)),0.25)</f>
        <v>13696</v>
      </c>
      <c r="L135" s="26">
        <f t="shared" si="86"/>
        <v>23426</v>
      </c>
      <c r="M135" s="26">
        <f t="shared" si="87"/>
        <v>2458890</v>
      </c>
    </row>
    <row r="136" spans="1:13" ht="18" customHeight="1">
      <c r="A136" s="52">
        <f t="shared" si="83"/>
        <v>3058574</v>
      </c>
      <c r="B136" s="20">
        <f t="shared" si="79"/>
        <v>360</v>
      </c>
      <c r="C136" s="20">
        <f t="shared" si="80"/>
        <v>6.75</v>
      </c>
      <c r="D136" s="20">
        <v>31</v>
      </c>
      <c r="E136" s="2">
        <v>108</v>
      </c>
      <c r="F136" s="19">
        <f t="shared" si="84"/>
        <v>5166.5</v>
      </c>
      <c r="G136" s="21">
        <f t="shared" si="85"/>
        <v>17534.5</v>
      </c>
      <c r="H136" s="21">
        <f>H125</f>
        <v>22701</v>
      </c>
      <c r="I136" s="21">
        <f t="shared" si="82"/>
        <v>3053407.5</v>
      </c>
      <c r="J136" s="26">
        <f t="shared" si="88"/>
        <v>9730</v>
      </c>
      <c r="K136" s="26">
        <f>CEILING(SUM(M135*(Sheet1!C136/100)*(Sheet1!D136/365)),0.25)</f>
        <v>14096.75</v>
      </c>
      <c r="L136" s="26">
        <f t="shared" si="86"/>
        <v>23826.75</v>
      </c>
      <c r="M136" s="26">
        <f t="shared" si="87"/>
        <v>2449160</v>
      </c>
    </row>
    <row r="137" spans="1:13" s="15" customFormat="1" ht="18" customHeight="1">
      <c r="A137" s="52"/>
      <c r="B137" s="11"/>
      <c r="C137" s="11"/>
      <c r="D137" s="29" t="s">
        <v>16</v>
      </c>
      <c r="E137" s="29">
        <v>9</v>
      </c>
      <c r="F137" s="12" t="s">
        <v>10</v>
      </c>
      <c r="G137" s="13" t="s">
        <v>11</v>
      </c>
      <c r="H137" s="13" t="s">
        <v>17</v>
      </c>
      <c r="I137" s="13" t="s">
        <v>13</v>
      </c>
      <c r="J137" s="27" t="s">
        <v>10</v>
      </c>
      <c r="K137" s="28" t="s">
        <v>11</v>
      </c>
      <c r="L137" s="28" t="s">
        <v>12</v>
      </c>
      <c r="M137" s="28" t="s">
        <v>13</v>
      </c>
    </row>
    <row r="138" spans="1:13" s="15" customFormat="1" ht="18" customHeight="1">
      <c r="A138" s="52"/>
      <c r="B138" s="11"/>
      <c r="C138" s="11"/>
      <c r="D138" s="30"/>
      <c r="E138" s="30"/>
      <c r="F138" s="12">
        <f>SUM(F125:F136)</f>
        <v>63982.5</v>
      </c>
      <c r="G138" s="13">
        <f>SUM(G125:G136)</f>
        <v>208429.5</v>
      </c>
      <c r="H138" s="13">
        <f>F138+G138</f>
        <v>272412</v>
      </c>
      <c r="I138" s="13">
        <f>A125-F138</f>
        <v>3053407.5</v>
      </c>
      <c r="J138" s="28">
        <f>SUM(J125:J136)</f>
        <v>116760</v>
      </c>
      <c r="K138" s="28">
        <f>SUM(K125:K136)</f>
        <v>169571.75</v>
      </c>
      <c r="L138" s="28">
        <f>SUM(L125:L136)</f>
        <v>286331.75</v>
      </c>
      <c r="M138" s="28">
        <f>M136</f>
        <v>2449160</v>
      </c>
    </row>
    <row r="139" spans="1:13" s="15" customFormat="1" ht="18" customHeight="1">
      <c r="A139" s="52"/>
      <c r="B139" s="17"/>
      <c r="C139" s="17"/>
      <c r="D139" s="17"/>
      <c r="E139" s="17"/>
      <c r="F139" s="16"/>
      <c r="G139" s="18"/>
      <c r="H139" s="18"/>
      <c r="I139" s="18"/>
      <c r="J139" s="18"/>
      <c r="K139" s="18"/>
      <c r="L139" s="18"/>
      <c r="M139" s="18"/>
    </row>
    <row r="140" spans="1:13" ht="18" customHeight="1">
      <c r="A140" s="52">
        <f>I136</f>
        <v>3053407.5</v>
      </c>
      <c r="B140" s="20">
        <f t="shared" ref="B140:B151" si="89">B125</f>
        <v>360</v>
      </c>
      <c r="C140" s="20">
        <f t="shared" ref="C140:C151" si="90">C5</f>
        <v>6.75</v>
      </c>
      <c r="D140" s="20">
        <v>31</v>
      </c>
      <c r="E140" s="2">
        <v>109</v>
      </c>
      <c r="F140" s="19">
        <f>CEILING(H140-G140,0.25)</f>
        <v>5196</v>
      </c>
      <c r="G140" s="21">
        <f>CEILING(SUM(A140*(C140/100)*D140/365),0.25)</f>
        <v>17505</v>
      </c>
      <c r="H140" s="21">
        <f t="shared" ref="H140:H150" si="91">H126</f>
        <v>22701</v>
      </c>
      <c r="I140" s="21">
        <f t="shared" ref="I140:I151" si="92">A140-F140</f>
        <v>3048211.5</v>
      </c>
      <c r="J140" s="26">
        <f>CEILING(IF((MOD(J136,10))=0,(J136+0),J136-MOD(J136,10)+10),0.25)</f>
        <v>9730</v>
      </c>
      <c r="K140" s="26">
        <f>CEILING(SUM(M138*(Sheet1!C140/100)*(Sheet1!D140/365)),0.25)</f>
        <v>14040.75</v>
      </c>
      <c r="L140" s="26">
        <f>CEILING(J140+K140,0.25)</f>
        <v>23770.75</v>
      </c>
      <c r="M140" s="26">
        <f>M138-J140</f>
        <v>2439430</v>
      </c>
    </row>
    <row r="141" spans="1:13" ht="18" customHeight="1">
      <c r="A141" s="52">
        <f t="shared" ref="A141:A151" si="93">I140</f>
        <v>3048211.5</v>
      </c>
      <c r="B141" s="20">
        <f t="shared" si="89"/>
        <v>360</v>
      </c>
      <c r="C141" s="20">
        <f t="shared" si="90"/>
        <v>6.75</v>
      </c>
      <c r="D141" s="20">
        <v>28</v>
      </c>
      <c r="E141" s="2">
        <v>110</v>
      </c>
      <c r="F141" s="19">
        <f t="shared" ref="F141:F151" si="94">CEILING(H141-G141,0.25)</f>
        <v>6917</v>
      </c>
      <c r="G141" s="21">
        <f t="shared" ref="G141:G151" si="95">CEILING(SUM(A141*(C141/100)*D141/365),0.25)</f>
        <v>15784</v>
      </c>
      <c r="H141" s="21">
        <f t="shared" si="91"/>
        <v>22701</v>
      </c>
      <c r="I141" s="21">
        <f t="shared" si="92"/>
        <v>3041294.5</v>
      </c>
      <c r="J141" s="26">
        <f>CEILING(IF((MOD(J140,10))=0,(J140+0),J140-MOD(J140,10)+10),0.25)</f>
        <v>9730</v>
      </c>
      <c r="K141" s="26">
        <f>CEILING(SUM(M140*(Sheet1!C141/100)*(Sheet1!D141/365)),0.25)</f>
        <v>12631.75</v>
      </c>
      <c r="L141" s="26">
        <f t="shared" ref="L141:L151" si="96">CEILING(J141+K141,0.25)</f>
        <v>22361.75</v>
      </c>
      <c r="M141" s="26">
        <f t="shared" ref="M141:M151" si="97">M140-J141</f>
        <v>2429700</v>
      </c>
    </row>
    <row r="142" spans="1:13" ht="18" customHeight="1">
      <c r="A142" s="52">
        <f t="shared" si="93"/>
        <v>3041294.5</v>
      </c>
      <c r="B142" s="20">
        <f t="shared" si="89"/>
        <v>360</v>
      </c>
      <c r="C142" s="20">
        <f t="shared" si="90"/>
        <v>6.75</v>
      </c>
      <c r="D142" s="20">
        <v>31</v>
      </c>
      <c r="E142" s="2">
        <v>111</v>
      </c>
      <c r="F142" s="19">
        <f t="shared" si="94"/>
        <v>5265.5</v>
      </c>
      <c r="G142" s="21">
        <f t="shared" si="95"/>
        <v>17435.5</v>
      </c>
      <c r="H142" s="21">
        <f t="shared" si="91"/>
        <v>22701</v>
      </c>
      <c r="I142" s="21">
        <f t="shared" si="92"/>
        <v>3036029</v>
      </c>
      <c r="J142" s="26">
        <f t="shared" ref="J142:J151" si="98">CEILING(IF((MOD(J141,10))=0,(J141+0),J141-MOD(J141,10)+10),0.25)</f>
        <v>9730</v>
      </c>
      <c r="K142" s="26">
        <f>CEILING(SUM(M141*(Sheet1!C142/100)*(Sheet1!D142/365)),0.25)</f>
        <v>13929.25</v>
      </c>
      <c r="L142" s="26">
        <f t="shared" si="96"/>
        <v>23659.25</v>
      </c>
      <c r="M142" s="26">
        <f t="shared" si="97"/>
        <v>2419970</v>
      </c>
    </row>
    <row r="143" spans="1:13" ht="18" customHeight="1">
      <c r="A143" s="52">
        <f t="shared" si="93"/>
        <v>3036029</v>
      </c>
      <c r="B143" s="20">
        <f t="shared" si="89"/>
        <v>360</v>
      </c>
      <c r="C143" s="20">
        <f t="shared" si="90"/>
        <v>6.75</v>
      </c>
      <c r="D143" s="20">
        <v>30</v>
      </c>
      <c r="E143" s="2">
        <v>112</v>
      </c>
      <c r="F143" s="19">
        <f t="shared" si="94"/>
        <v>5857.25</v>
      </c>
      <c r="G143" s="21">
        <f t="shared" si="95"/>
        <v>16843.75</v>
      </c>
      <c r="H143" s="21">
        <f t="shared" si="91"/>
        <v>22701</v>
      </c>
      <c r="I143" s="21">
        <f t="shared" si="92"/>
        <v>3030171.75</v>
      </c>
      <c r="J143" s="26">
        <f t="shared" si="98"/>
        <v>9730</v>
      </c>
      <c r="K143" s="26">
        <f>CEILING(SUM(M142*(Sheet1!C143/100)*(Sheet1!D143/365)),0.25)</f>
        <v>13426</v>
      </c>
      <c r="L143" s="26">
        <f t="shared" si="96"/>
        <v>23156</v>
      </c>
      <c r="M143" s="26">
        <f t="shared" si="97"/>
        <v>2410240</v>
      </c>
    </row>
    <row r="144" spans="1:13" ht="18" customHeight="1">
      <c r="A144" s="52">
        <f t="shared" si="93"/>
        <v>3030171.75</v>
      </c>
      <c r="B144" s="20">
        <f t="shared" si="89"/>
        <v>360</v>
      </c>
      <c r="C144" s="20">
        <f t="shared" si="90"/>
        <v>6.75</v>
      </c>
      <c r="D144" s="20">
        <v>31</v>
      </c>
      <c r="E144" s="2">
        <v>113</v>
      </c>
      <c r="F144" s="19">
        <f t="shared" si="94"/>
        <v>5329.25</v>
      </c>
      <c r="G144" s="21">
        <f t="shared" si="95"/>
        <v>17371.75</v>
      </c>
      <c r="H144" s="21">
        <f t="shared" si="91"/>
        <v>22701</v>
      </c>
      <c r="I144" s="21">
        <f t="shared" si="92"/>
        <v>3024842.5</v>
      </c>
      <c r="J144" s="26">
        <f t="shared" si="98"/>
        <v>9730</v>
      </c>
      <c r="K144" s="26">
        <f>CEILING(SUM(M143*(Sheet1!C144/100)*(Sheet1!D144/365)),0.25)</f>
        <v>13817.75</v>
      </c>
      <c r="L144" s="26">
        <f t="shared" si="96"/>
        <v>23547.75</v>
      </c>
      <c r="M144" s="26">
        <f t="shared" si="97"/>
        <v>2400510</v>
      </c>
    </row>
    <row r="145" spans="1:13" ht="18" customHeight="1">
      <c r="A145" s="52">
        <f t="shared" si="93"/>
        <v>3024842.5</v>
      </c>
      <c r="B145" s="20">
        <f t="shared" si="89"/>
        <v>360</v>
      </c>
      <c r="C145" s="20">
        <f t="shared" si="90"/>
        <v>6.75</v>
      </c>
      <c r="D145" s="20">
        <v>30</v>
      </c>
      <c r="E145" s="2">
        <v>114</v>
      </c>
      <c r="F145" s="19">
        <f t="shared" si="94"/>
        <v>5919.25</v>
      </c>
      <c r="G145" s="21">
        <f t="shared" si="95"/>
        <v>16781.75</v>
      </c>
      <c r="H145" s="21">
        <f t="shared" si="91"/>
        <v>22701</v>
      </c>
      <c r="I145" s="21">
        <f t="shared" si="92"/>
        <v>3018923.25</v>
      </c>
      <c r="J145" s="26">
        <f t="shared" si="98"/>
        <v>9730</v>
      </c>
      <c r="K145" s="26">
        <f>CEILING(SUM(M144*(Sheet1!C145/100)*(Sheet1!D145/365)),0.25)</f>
        <v>13318</v>
      </c>
      <c r="L145" s="26">
        <f t="shared" si="96"/>
        <v>23048</v>
      </c>
      <c r="M145" s="26">
        <f t="shared" si="97"/>
        <v>2390780</v>
      </c>
    </row>
    <row r="146" spans="1:13" ht="18" customHeight="1">
      <c r="A146" s="52">
        <f t="shared" si="93"/>
        <v>3018923.25</v>
      </c>
      <c r="B146" s="20">
        <f t="shared" si="89"/>
        <v>360</v>
      </c>
      <c r="C146" s="20">
        <f t="shared" si="90"/>
        <v>6.75</v>
      </c>
      <c r="D146" s="20">
        <v>31</v>
      </c>
      <c r="E146" s="2">
        <v>115</v>
      </c>
      <c r="F146" s="19">
        <f t="shared" si="94"/>
        <v>5393.75</v>
      </c>
      <c r="G146" s="21">
        <f t="shared" si="95"/>
        <v>17307.25</v>
      </c>
      <c r="H146" s="21">
        <f t="shared" si="91"/>
        <v>22701</v>
      </c>
      <c r="I146" s="21">
        <f t="shared" si="92"/>
        <v>3013529.5</v>
      </c>
      <c r="J146" s="26">
        <f t="shared" si="98"/>
        <v>9730</v>
      </c>
      <c r="K146" s="26">
        <f>CEILING(SUM(M145*(Sheet1!C146/100)*(Sheet1!D146/365)),0.25)</f>
        <v>13706.25</v>
      </c>
      <c r="L146" s="26">
        <f t="shared" si="96"/>
        <v>23436.25</v>
      </c>
      <c r="M146" s="26">
        <f t="shared" si="97"/>
        <v>2381050</v>
      </c>
    </row>
    <row r="147" spans="1:13" ht="18" customHeight="1">
      <c r="A147" s="52">
        <f t="shared" si="93"/>
        <v>3013529.5</v>
      </c>
      <c r="B147" s="20">
        <f t="shared" si="89"/>
        <v>360</v>
      </c>
      <c r="C147" s="20">
        <f t="shared" si="90"/>
        <v>6.75</v>
      </c>
      <c r="D147" s="20">
        <v>31</v>
      </c>
      <c r="E147" s="2">
        <v>116</v>
      </c>
      <c r="F147" s="19">
        <f t="shared" si="94"/>
        <v>5424.75</v>
      </c>
      <c r="G147" s="21">
        <f t="shared" si="95"/>
        <v>17276.25</v>
      </c>
      <c r="H147" s="21">
        <f t="shared" si="91"/>
        <v>22701</v>
      </c>
      <c r="I147" s="21">
        <f t="shared" si="92"/>
        <v>3008104.75</v>
      </c>
      <c r="J147" s="26">
        <f t="shared" si="98"/>
        <v>9730</v>
      </c>
      <c r="K147" s="26">
        <f>CEILING(SUM(M146*(Sheet1!C147/100)*(Sheet1!D147/365)),0.25)</f>
        <v>13650.5</v>
      </c>
      <c r="L147" s="26">
        <f t="shared" si="96"/>
        <v>23380.5</v>
      </c>
      <c r="M147" s="26">
        <f t="shared" si="97"/>
        <v>2371320</v>
      </c>
    </row>
    <row r="148" spans="1:13" ht="18" customHeight="1">
      <c r="A148" s="52">
        <f t="shared" si="93"/>
        <v>3008104.75</v>
      </c>
      <c r="B148" s="20">
        <f t="shared" si="89"/>
        <v>360</v>
      </c>
      <c r="C148" s="20">
        <f t="shared" si="90"/>
        <v>6.75</v>
      </c>
      <c r="D148" s="20">
        <v>30</v>
      </c>
      <c r="E148" s="2">
        <v>117</v>
      </c>
      <c r="F148" s="19">
        <f t="shared" si="94"/>
        <v>6012</v>
      </c>
      <c r="G148" s="21">
        <f t="shared" si="95"/>
        <v>16689</v>
      </c>
      <c r="H148" s="21">
        <f t="shared" si="91"/>
        <v>22701</v>
      </c>
      <c r="I148" s="21">
        <f t="shared" si="92"/>
        <v>3002092.75</v>
      </c>
      <c r="J148" s="26">
        <f t="shared" si="98"/>
        <v>9730</v>
      </c>
      <c r="K148" s="26">
        <f>CEILING(SUM(M147*(Sheet1!C148/100)*(Sheet1!D148/365)),0.25)</f>
        <v>13156</v>
      </c>
      <c r="L148" s="26">
        <f t="shared" si="96"/>
        <v>22886</v>
      </c>
      <c r="M148" s="26">
        <f t="shared" si="97"/>
        <v>2361590</v>
      </c>
    </row>
    <row r="149" spans="1:13" ht="18" customHeight="1">
      <c r="A149" s="52">
        <f t="shared" si="93"/>
        <v>3002092.75</v>
      </c>
      <c r="B149" s="20">
        <f t="shared" si="89"/>
        <v>360</v>
      </c>
      <c r="C149" s="20">
        <f t="shared" si="90"/>
        <v>6.75</v>
      </c>
      <c r="D149" s="20">
        <v>31</v>
      </c>
      <c r="E149" s="2">
        <v>118</v>
      </c>
      <c r="F149" s="19">
        <f t="shared" si="94"/>
        <v>5490.25</v>
      </c>
      <c r="G149" s="21">
        <f t="shared" si="95"/>
        <v>17210.75</v>
      </c>
      <c r="H149" s="21">
        <f t="shared" si="91"/>
        <v>22701</v>
      </c>
      <c r="I149" s="21">
        <f t="shared" si="92"/>
        <v>2996602.5</v>
      </c>
      <c r="J149" s="26">
        <f t="shared" si="98"/>
        <v>9730</v>
      </c>
      <c r="K149" s="26">
        <f>CEILING(SUM(M148*(Sheet1!C149/100)*(Sheet1!D149/365)),0.25)</f>
        <v>13538.75</v>
      </c>
      <c r="L149" s="26">
        <f t="shared" si="96"/>
        <v>23268.75</v>
      </c>
      <c r="M149" s="26">
        <f t="shared" si="97"/>
        <v>2351860</v>
      </c>
    </row>
    <row r="150" spans="1:13" ht="18" customHeight="1">
      <c r="A150" s="52">
        <f t="shared" si="93"/>
        <v>2996602.5</v>
      </c>
      <c r="B150" s="20">
        <f t="shared" si="89"/>
        <v>360</v>
      </c>
      <c r="C150" s="20">
        <f t="shared" si="90"/>
        <v>6.75</v>
      </c>
      <c r="D150" s="20">
        <v>30</v>
      </c>
      <c r="E150" s="2">
        <v>119</v>
      </c>
      <c r="F150" s="19">
        <f t="shared" si="94"/>
        <v>6076</v>
      </c>
      <c r="G150" s="21">
        <f t="shared" si="95"/>
        <v>16625</v>
      </c>
      <c r="H150" s="21">
        <f t="shared" si="91"/>
        <v>22701</v>
      </c>
      <c r="I150" s="21">
        <f t="shared" si="92"/>
        <v>2990526.5</v>
      </c>
      <c r="J150" s="26">
        <f t="shared" si="98"/>
        <v>9730</v>
      </c>
      <c r="K150" s="26">
        <f>CEILING(SUM(M149*(Sheet1!C150/100)*(Sheet1!D150/365)),0.25)</f>
        <v>13048</v>
      </c>
      <c r="L150" s="26">
        <f t="shared" si="96"/>
        <v>22778</v>
      </c>
      <c r="M150" s="26">
        <f t="shared" si="97"/>
        <v>2342130</v>
      </c>
    </row>
    <row r="151" spans="1:13" ht="18" customHeight="1">
      <c r="A151" s="52">
        <f t="shared" si="93"/>
        <v>2990526.5</v>
      </c>
      <c r="B151" s="20">
        <f t="shared" si="89"/>
        <v>360</v>
      </c>
      <c r="C151" s="20">
        <f t="shared" si="90"/>
        <v>6.75</v>
      </c>
      <c r="D151" s="20">
        <v>31</v>
      </c>
      <c r="E151" s="2">
        <v>120</v>
      </c>
      <c r="F151" s="19">
        <f t="shared" si="94"/>
        <v>5556.5</v>
      </c>
      <c r="G151" s="21">
        <f t="shared" si="95"/>
        <v>17144.5</v>
      </c>
      <c r="H151" s="21">
        <f>H140</f>
        <v>22701</v>
      </c>
      <c r="I151" s="21">
        <f t="shared" si="92"/>
        <v>2984970</v>
      </c>
      <c r="J151" s="26">
        <f t="shared" si="98"/>
        <v>9730</v>
      </c>
      <c r="K151" s="26">
        <f>CEILING(SUM(M150*(Sheet1!C151/100)*(Sheet1!D151/365)),0.25)</f>
        <v>13427.25</v>
      </c>
      <c r="L151" s="26">
        <f t="shared" si="96"/>
        <v>23157.25</v>
      </c>
      <c r="M151" s="26">
        <f t="shared" si="97"/>
        <v>2332400</v>
      </c>
    </row>
    <row r="152" spans="1:13" s="15" customFormat="1" ht="18" customHeight="1">
      <c r="A152" s="52"/>
      <c r="B152" s="11"/>
      <c r="C152" s="11"/>
      <c r="D152" s="29" t="s">
        <v>16</v>
      </c>
      <c r="E152" s="29">
        <v>10</v>
      </c>
      <c r="F152" s="12" t="s">
        <v>10</v>
      </c>
      <c r="G152" s="13" t="s">
        <v>11</v>
      </c>
      <c r="H152" s="13" t="s">
        <v>17</v>
      </c>
      <c r="I152" s="13" t="s">
        <v>13</v>
      </c>
      <c r="J152" s="27" t="s">
        <v>10</v>
      </c>
      <c r="K152" s="28" t="s">
        <v>11</v>
      </c>
      <c r="L152" s="28" t="s">
        <v>12</v>
      </c>
      <c r="M152" s="28" t="s">
        <v>13</v>
      </c>
    </row>
    <row r="153" spans="1:13" s="15" customFormat="1" ht="18" customHeight="1">
      <c r="A153" s="52"/>
      <c r="B153" s="11"/>
      <c r="C153" s="11"/>
      <c r="D153" s="30"/>
      <c r="E153" s="30"/>
      <c r="F153" s="12">
        <f>SUM(F140:F151)</f>
        <v>68437.5</v>
      </c>
      <c r="G153" s="13">
        <f>SUM(G140:G151)</f>
        <v>203974.5</v>
      </c>
      <c r="H153" s="13">
        <f>F153+G153</f>
        <v>272412</v>
      </c>
      <c r="I153" s="13">
        <f>A140-F153</f>
        <v>2984970</v>
      </c>
      <c r="J153" s="28">
        <f>SUM(J140:J151)</f>
        <v>116760</v>
      </c>
      <c r="K153" s="28">
        <f>SUM(K140:K151)</f>
        <v>161690.25</v>
      </c>
      <c r="L153" s="28">
        <f>SUM(L140:L151)</f>
        <v>278450.25</v>
      </c>
      <c r="M153" s="28">
        <f>M151</f>
        <v>2332400</v>
      </c>
    </row>
    <row r="154" spans="1:13" s="15" customFormat="1" ht="18" customHeight="1">
      <c r="A154" s="52"/>
      <c r="B154" s="17"/>
      <c r="C154" s="17"/>
      <c r="D154" s="17"/>
      <c r="E154" s="17"/>
      <c r="F154" s="16"/>
      <c r="G154" s="18"/>
      <c r="H154" s="18"/>
      <c r="I154" s="18"/>
      <c r="J154" s="18"/>
      <c r="K154" s="18"/>
      <c r="L154" s="18"/>
      <c r="M154" s="18"/>
    </row>
    <row r="155" spans="1:13" ht="18" customHeight="1">
      <c r="A155" s="52">
        <f>I151</f>
        <v>2984970</v>
      </c>
      <c r="B155" s="20">
        <f t="shared" ref="B155:B166" si="99">B140</f>
        <v>360</v>
      </c>
      <c r="C155" s="20">
        <f t="shared" ref="C155:C166" si="100">C5</f>
        <v>6.75</v>
      </c>
      <c r="D155" s="20">
        <v>31</v>
      </c>
      <c r="E155" s="2">
        <v>121</v>
      </c>
      <c r="F155" s="19">
        <f>CEILING(H155-G155,0.25)</f>
        <v>5588.5</v>
      </c>
      <c r="G155" s="21">
        <f>CEILING(SUM(A155*(C155/100)*D155/365),0.25)</f>
        <v>17112.5</v>
      </c>
      <c r="H155" s="21">
        <f t="shared" ref="H155:H165" si="101">H141</f>
        <v>22701</v>
      </c>
      <c r="I155" s="21">
        <f t="shared" ref="I155:I166" si="102">A155-F155</f>
        <v>2979381.5</v>
      </c>
      <c r="J155" s="26">
        <f>CEILING(IF((MOD(J151,10))=0,(J151+0),J151-MOD(J151,10)+10),0.25)</f>
        <v>9730</v>
      </c>
      <c r="K155" s="26">
        <f>CEILING(SUM(M153*(Sheet1!C155/100)*(Sheet1!D155/365)),0.25)</f>
        <v>13371.5</v>
      </c>
      <c r="L155" s="26">
        <f>CEILING(J155+K155,0.25)</f>
        <v>23101.5</v>
      </c>
      <c r="M155" s="26">
        <f>M153-J155</f>
        <v>2322670</v>
      </c>
    </row>
    <row r="156" spans="1:13" ht="18" customHeight="1">
      <c r="A156" s="52">
        <f t="shared" ref="A156:A166" si="103">I155</f>
        <v>2979381.5</v>
      </c>
      <c r="B156" s="20">
        <f t="shared" si="99"/>
        <v>360</v>
      </c>
      <c r="C156" s="20">
        <f t="shared" si="100"/>
        <v>6.75</v>
      </c>
      <c r="D156" s="20">
        <v>28</v>
      </c>
      <c r="E156" s="2">
        <v>122</v>
      </c>
      <c r="F156" s="19">
        <f t="shared" ref="F156:F166" si="104">CEILING(H156-G156,0.25)</f>
        <v>7273.5</v>
      </c>
      <c r="G156" s="21">
        <f t="shared" ref="G156:G166" si="105">CEILING(SUM(A156*(C156/100)*D156/365),0.25)</f>
        <v>15427.5</v>
      </c>
      <c r="H156" s="21">
        <f t="shared" si="101"/>
        <v>22701</v>
      </c>
      <c r="I156" s="21">
        <f t="shared" si="102"/>
        <v>2972108</v>
      </c>
      <c r="J156" s="26">
        <f>CEILING(IF((MOD(J155,10))=0,(J155+0),J155-MOD(J155,10)+10),0.25)</f>
        <v>9730</v>
      </c>
      <c r="K156" s="26">
        <f>CEILING(SUM(M155*(Sheet1!C156/100)*(Sheet1!D156/365)),0.25)</f>
        <v>12027</v>
      </c>
      <c r="L156" s="26">
        <f t="shared" ref="L156:L166" si="106">CEILING(J156+K156,0.25)</f>
        <v>21757</v>
      </c>
      <c r="M156" s="26">
        <f t="shared" ref="M156:M166" si="107">M155-J156</f>
        <v>2312940</v>
      </c>
    </row>
    <row r="157" spans="1:13" ht="18" customHeight="1">
      <c r="A157" s="52">
        <f t="shared" si="103"/>
        <v>2972108</v>
      </c>
      <c r="B157" s="20">
        <f t="shared" si="99"/>
        <v>360</v>
      </c>
      <c r="C157" s="20">
        <f t="shared" si="100"/>
        <v>6.75</v>
      </c>
      <c r="D157" s="20">
        <v>31</v>
      </c>
      <c r="E157" s="2">
        <v>123</v>
      </c>
      <c r="F157" s="19">
        <f t="shared" si="104"/>
        <v>5662.25</v>
      </c>
      <c r="G157" s="21">
        <f t="shared" si="105"/>
        <v>17038.75</v>
      </c>
      <c r="H157" s="21">
        <f t="shared" si="101"/>
        <v>22701</v>
      </c>
      <c r="I157" s="21">
        <f t="shared" si="102"/>
        <v>2966445.75</v>
      </c>
      <c r="J157" s="26">
        <f t="shared" ref="J157:J166" si="108">CEILING(IF((MOD(J156,10))=0,(J156+0),J156-MOD(J156,10)+10),0.25)</f>
        <v>9730</v>
      </c>
      <c r="K157" s="26">
        <f>CEILING(SUM(M156*(Sheet1!C157/100)*(Sheet1!D157/365)),0.25)</f>
        <v>13260</v>
      </c>
      <c r="L157" s="26">
        <f t="shared" si="106"/>
        <v>22990</v>
      </c>
      <c r="M157" s="26">
        <f t="shared" si="107"/>
        <v>2303210</v>
      </c>
    </row>
    <row r="158" spans="1:13" ht="18" customHeight="1">
      <c r="A158" s="52">
        <f t="shared" si="103"/>
        <v>2966445.75</v>
      </c>
      <c r="B158" s="20">
        <f t="shared" si="99"/>
        <v>360</v>
      </c>
      <c r="C158" s="20">
        <f t="shared" si="100"/>
        <v>6.75</v>
      </c>
      <c r="D158" s="20">
        <v>30</v>
      </c>
      <c r="E158" s="2">
        <v>124</v>
      </c>
      <c r="F158" s="19">
        <f t="shared" si="104"/>
        <v>6243.25</v>
      </c>
      <c r="G158" s="21">
        <f t="shared" si="105"/>
        <v>16457.75</v>
      </c>
      <c r="H158" s="21">
        <f t="shared" si="101"/>
        <v>22701</v>
      </c>
      <c r="I158" s="21">
        <f t="shared" si="102"/>
        <v>2960202.5</v>
      </c>
      <c r="J158" s="26">
        <f t="shared" si="108"/>
        <v>9730</v>
      </c>
      <c r="K158" s="26">
        <f>CEILING(SUM(M157*(Sheet1!C158/100)*(Sheet1!D158/365)),0.25)</f>
        <v>12778.25</v>
      </c>
      <c r="L158" s="26">
        <f t="shared" si="106"/>
        <v>22508.25</v>
      </c>
      <c r="M158" s="26">
        <f t="shared" si="107"/>
        <v>2293480</v>
      </c>
    </row>
    <row r="159" spans="1:13" ht="18" customHeight="1">
      <c r="A159" s="52">
        <f t="shared" si="103"/>
        <v>2960202.5</v>
      </c>
      <c r="B159" s="20">
        <f t="shared" si="99"/>
        <v>360</v>
      </c>
      <c r="C159" s="20">
        <f t="shared" si="100"/>
        <v>6.75</v>
      </c>
      <c r="D159" s="20">
        <v>31</v>
      </c>
      <c r="E159" s="2">
        <v>125</v>
      </c>
      <c r="F159" s="19">
        <f t="shared" si="104"/>
        <v>5730.5</v>
      </c>
      <c r="G159" s="21">
        <f t="shared" si="105"/>
        <v>16970.5</v>
      </c>
      <c r="H159" s="21">
        <f t="shared" si="101"/>
        <v>22701</v>
      </c>
      <c r="I159" s="21">
        <f t="shared" si="102"/>
        <v>2954472</v>
      </c>
      <c r="J159" s="26">
        <f t="shared" si="108"/>
        <v>9730</v>
      </c>
      <c r="K159" s="26">
        <f>CEILING(SUM(M158*(Sheet1!C159/100)*(Sheet1!D159/365)),0.25)</f>
        <v>13148.25</v>
      </c>
      <c r="L159" s="26">
        <f t="shared" si="106"/>
        <v>22878.25</v>
      </c>
      <c r="M159" s="26">
        <f t="shared" si="107"/>
        <v>2283750</v>
      </c>
    </row>
    <row r="160" spans="1:13" ht="18" customHeight="1">
      <c r="A160" s="52">
        <f t="shared" si="103"/>
        <v>2954472</v>
      </c>
      <c r="B160" s="20">
        <f t="shared" si="99"/>
        <v>360</v>
      </c>
      <c r="C160" s="20">
        <f t="shared" si="100"/>
        <v>6.75</v>
      </c>
      <c r="D160" s="20">
        <v>30</v>
      </c>
      <c r="E160" s="2">
        <v>126</v>
      </c>
      <c r="F160" s="19">
        <f t="shared" si="104"/>
        <v>6309.75</v>
      </c>
      <c r="G160" s="21">
        <f t="shared" si="105"/>
        <v>16391.25</v>
      </c>
      <c r="H160" s="21">
        <f t="shared" si="101"/>
        <v>22701</v>
      </c>
      <c r="I160" s="21">
        <f t="shared" si="102"/>
        <v>2948162.25</v>
      </c>
      <c r="J160" s="26">
        <f t="shared" si="108"/>
        <v>9730</v>
      </c>
      <c r="K160" s="26">
        <f>CEILING(SUM(M159*(Sheet1!C160/100)*(Sheet1!D160/365)),0.25)</f>
        <v>12670.25</v>
      </c>
      <c r="L160" s="26">
        <f t="shared" si="106"/>
        <v>22400.25</v>
      </c>
      <c r="M160" s="26">
        <f t="shared" si="107"/>
        <v>2274020</v>
      </c>
    </row>
    <row r="161" spans="1:13" ht="18" customHeight="1">
      <c r="A161" s="52">
        <f t="shared" si="103"/>
        <v>2948162.25</v>
      </c>
      <c r="B161" s="20">
        <f t="shared" si="99"/>
        <v>360</v>
      </c>
      <c r="C161" s="20">
        <f t="shared" si="100"/>
        <v>6.75</v>
      </c>
      <c r="D161" s="20">
        <v>31</v>
      </c>
      <c r="E161" s="2">
        <v>127</v>
      </c>
      <c r="F161" s="19">
        <f t="shared" si="104"/>
        <v>5799.5</v>
      </c>
      <c r="G161" s="21">
        <f t="shared" si="105"/>
        <v>16901.5</v>
      </c>
      <c r="H161" s="21">
        <f t="shared" si="101"/>
        <v>22701</v>
      </c>
      <c r="I161" s="21">
        <f t="shared" si="102"/>
        <v>2942362.75</v>
      </c>
      <c r="J161" s="26">
        <f t="shared" si="108"/>
        <v>9730</v>
      </c>
      <c r="K161" s="26">
        <f>CEILING(SUM(M160*(Sheet1!C161/100)*(Sheet1!D161/365)),0.25)</f>
        <v>13036.75</v>
      </c>
      <c r="L161" s="26">
        <f t="shared" si="106"/>
        <v>22766.75</v>
      </c>
      <c r="M161" s="26">
        <f t="shared" si="107"/>
        <v>2264290</v>
      </c>
    </row>
    <row r="162" spans="1:13" ht="18" customHeight="1">
      <c r="A162" s="52">
        <f t="shared" si="103"/>
        <v>2942362.75</v>
      </c>
      <c r="B162" s="20">
        <f t="shared" si="99"/>
        <v>360</v>
      </c>
      <c r="C162" s="20">
        <f t="shared" si="100"/>
        <v>6.75</v>
      </c>
      <c r="D162" s="20">
        <v>31</v>
      </c>
      <c r="E162" s="2">
        <v>128</v>
      </c>
      <c r="F162" s="19">
        <f t="shared" si="104"/>
        <v>5832.75</v>
      </c>
      <c r="G162" s="21">
        <f t="shared" si="105"/>
        <v>16868.25</v>
      </c>
      <c r="H162" s="21">
        <f t="shared" si="101"/>
        <v>22701</v>
      </c>
      <c r="I162" s="21">
        <f t="shared" si="102"/>
        <v>2936530</v>
      </c>
      <c r="J162" s="26">
        <f t="shared" si="108"/>
        <v>9730</v>
      </c>
      <c r="K162" s="26">
        <f>CEILING(SUM(M161*(Sheet1!C162/100)*(Sheet1!D162/365)),0.25)</f>
        <v>12981</v>
      </c>
      <c r="L162" s="26">
        <f t="shared" si="106"/>
        <v>22711</v>
      </c>
      <c r="M162" s="26">
        <f t="shared" si="107"/>
        <v>2254560</v>
      </c>
    </row>
    <row r="163" spans="1:13" ht="18" customHeight="1">
      <c r="A163" s="52">
        <f t="shared" si="103"/>
        <v>2936530</v>
      </c>
      <c r="B163" s="20">
        <f t="shared" si="99"/>
        <v>360</v>
      </c>
      <c r="C163" s="20">
        <f t="shared" si="100"/>
        <v>6.75</v>
      </c>
      <c r="D163" s="20">
        <v>30</v>
      </c>
      <c r="E163" s="2">
        <v>129</v>
      </c>
      <c r="F163" s="19">
        <f t="shared" si="104"/>
        <v>6409.25</v>
      </c>
      <c r="G163" s="21">
        <f t="shared" si="105"/>
        <v>16291.75</v>
      </c>
      <c r="H163" s="21">
        <f t="shared" si="101"/>
        <v>22701</v>
      </c>
      <c r="I163" s="21">
        <f t="shared" si="102"/>
        <v>2930120.75</v>
      </c>
      <c r="J163" s="26">
        <f t="shared" si="108"/>
        <v>9730</v>
      </c>
      <c r="K163" s="26">
        <f>CEILING(SUM(M162*(Sheet1!C163/100)*(Sheet1!D163/365)),0.25)</f>
        <v>12508.25</v>
      </c>
      <c r="L163" s="26">
        <f t="shared" si="106"/>
        <v>22238.25</v>
      </c>
      <c r="M163" s="26">
        <f t="shared" si="107"/>
        <v>2244830</v>
      </c>
    </row>
    <row r="164" spans="1:13" ht="18" customHeight="1">
      <c r="A164" s="52">
        <f t="shared" si="103"/>
        <v>2930120.75</v>
      </c>
      <c r="B164" s="20">
        <f t="shared" si="99"/>
        <v>360</v>
      </c>
      <c r="C164" s="20">
        <f t="shared" si="100"/>
        <v>6.75</v>
      </c>
      <c r="D164" s="20">
        <v>31</v>
      </c>
      <c r="E164" s="2">
        <v>130</v>
      </c>
      <c r="F164" s="19">
        <f t="shared" si="104"/>
        <v>5902.75</v>
      </c>
      <c r="G164" s="21">
        <f t="shared" si="105"/>
        <v>16798.25</v>
      </c>
      <c r="H164" s="21">
        <f t="shared" si="101"/>
        <v>22701</v>
      </c>
      <c r="I164" s="21">
        <f t="shared" si="102"/>
        <v>2924218</v>
      </c>
      <c r="J164" s="26">
        <f t="shared" si="108"/>
        <v>9730</v>
      </c>
      <c r="K164" s="26">
        <f>CEILING(SUM(M163*(Sheet1!C164/100)*(Sheet1!D164/365)),0.25)</f>
        <v>12869.5</v>
      </c>
      <c r="L164" s="26">
        <f t="shared" si="106"/>
        <v>22599.5</v>
      </c>
      <c r="M164" s="26">
        <f t="shared" si="107"/>
        <v>2235100</v>
      </c>
    </row>
    <row r="165" spans="1:13" ht="18" customHeight="1">
      <c r="A165" s="52">
        <f t="shared" si="103"/>
        <v>2924218</v>
      </c>
      <c r="B165" s="20">
        <f t="shared" si="99"/>
        <v>360</v>
      </c>
      <c r="C165" s="20">
        <f t="shared" si="100"/>
        <v>6.75</v>
      </c>
      <c r="D165" s="20">
        <v>30</v>
      </c>
      <c r="E165" s="2">
        <v>131</v>
      </c>
      <c r="F165" s="19">
        <f t="shared" si="104"/>
        <v>6477.5</v>
      </c>
      <c r="G165" s="21">
        <f t="shared" si="105"/>
        <v>16223.5</v>
      </c>
      <c r="H165" s="21">
        <f t="shared" si="101"/>
        <v>22701</v>
      </c>
      <c r="I165" s="21">
        <f t="shared" si="102"/>
        <v>2917740.5</v>
      </c>
      <c r="J165" s="26">
        <f t="shared" si="108"/>
        <v>9730</v>
      </c>
      <c r="K165" s="26">
        <f>CEILING(SUM(M164*(Sheet1!C165/100)*(Sheet1!D165/365)),0.25)</f>
        <v>12400.25</v>
      </c>
      <c r="L165" s="26">
        <f t="shared" si="106"/>
        <v>22130.25</v>
      </c>
      <c r="M165" s="26">
        <f t="shared" si="107"/>
        <v>2225370</v>
      </c>
    </row>
    <row r="166" spans="1:13" ht="18" customHeight="1">
      <c r="A166" s="52">
        <f t="shared" si="103"/>
        <v>2917740.5</v>
      </c>
      <c r="B166" s="20">
        <f t="shared" si="99"/>
        <v>360</v>
      </c>
      <c r="C166" s="20">
        <f t="shared" si="100"/>
        <v>6.75</v>
      </c>
      <c r="D166" s="20">
        <v>31</v>
      </c>
      <c r="E166" s="2">
        <v>132</v>
      </c>
      <c r="F166" s="19">
        <f t="shared" si="104"/>
        <v>5973.75</v>
      </c>
      <c r="G166" s="21">
        <f t="shared" si="105"/>
        <v>16727.25</v>
      </c>
      <c r="H166" s="21">
        <f>H155</f>
        <v>22701</v>
      </c>
      <c r="I166" s="21">
        <f t="shared" si="102"/>
        <v>2911766.75</v>
      </c>
      <c r="J166" s="26">
        <f t="shared" si="108"/>
        <v>9730</v>
      </c>
      <c r="K166" s="26">
        <f>CEILING(SUM(M165*(Sheet1!C166/100)*(Sheet1!D166/365)),0.25)</f>
        <v>12758</v>
      </c>
      <c r="L166" s="26">
        <f t="shared" si="106"/>
        <v>22488</v>
      </c>
      <c r="M166" s="26">
        <f t="shared" si="107"/>
        <v>2215640</v>
      </c>
    </row>
    <row r="167" spans="1:13" s="15" customFormat="1" ht="18" customHeight="1">
      <c r="A167" s="52"/>
      <c r="B167" s="11"/>
      <c r="C167" s="11"/>
      <c r="D167" s="29" t="s">
        <v>16</v>
      </c>
      <c r="E167" s="29">
        <v>11</v>
      </c>
      <c r="F167" s="12" t="s">
        <v>10</v>
      </c>
      <c r="G167" s="13" t="s">
        <v>11</v>
      </c>
      <c r="H167" s="13" t="s">
        <v>17</v>
      </c>
      <c r="I167" s="13" t="s">
        <v>13</v>
      </c>
      <c r="J167" s="27" t="s">
        <v>10</v>
      </c>
      <c r="K167" s="28" t="s">
        <v>11</v>
      </c>
      <c r="L167" s="28" t="s">
        <v>12</v>
      </c>
      <c r="M167" s="28" t="s">
        <v>13</v>
      </c>
    </row>
    <row r="168" spans="1:13" s="15" customFormat="1" ht="18" customHeight="1">
      <c r="A168" s="52"/>
      <c r="B168" s="11"/>
      <c r="C168" s="11"/>
      <c r="D168" s="30"/>
      <c r="E168" s="30"/>
      <c r="F168" s="12">
        <f>SUM(F155:F166)</f>
        <v>73203.25</v>
      </c>
      <c r="G168" s="13">
        <f>SUM(G155:G166)</f>
        <v>199208.75</v>
      </c>
      <c r="H168" s="13">
        <f>F168+G168</f>
        <v>272412</v>
      </c>
      <c r="I168" s="13">
        <f>A155-F168</f>
        <v>2911766.75</v>
      </c>
      <c r="J168" s="28">
        <f>SUM(J155:J166)</f>
        <v>116760</v>
      </c>
      <c r="K168" s="28">
        <f>SUM(K155:K166)</f>
        <v>153809</v>
      </c>
      <c r="L168" s="28">
        <f>SUM(L155:L166)</f>
        <v>270569</v>
      </c>
      <c r="M168" s="28">
        <f>M166</f>
        <v>2215640</v>
      </c>
    </row>
    <row r="169" spans="1:13" s="15" customFormat="1" ht="18" customHeight="1">
      <c r="A169" s="52"/>
      <c r="B169" s="17"/>
      <c r="C169" s="17"/>
      <c r="D169" s="17"/>
      <c r="E169" s="17"/>
      <c r="F169" s="16"/>
      <c r="G169" s="18"/>
      <c r="H169" s="18"/>
      <c r="I169" s="18"/>
      <c r="J169" s="18"/>
      <c r="K169" s="18"/>
      <c r="L169" s="18"/>
      <c r="M169" s="18"/>
    </row>
    <row r="170" spans="1:13" ht="18" customHeight="1">
      <c r="A170" s="52">
        <f>I166</f>
        <v>2911766.75</v>
      </c>
      <c r="B170" s="20">
        <f t="shared" ref="B170:B181" si="109">B155</f>
        <v>360</v>
      </c>
      <c r="C170" s="20">
        <f t="shared" ref="C170:C181" si="110">C5</f>
        <v>6.75</v>
      </c>
      <c r="D170" s="20">
        <v>31</v>
      </c>
      <c r="E170" s="2">
        <f>E166+1</f>
        <v>133</v>
      </c>
      <c r="F170" s="19">
        <f>CEILING(H170-G170,0.25)</f>
        <v>6008</v>
      </c>
      <c r="G170" s="21">
        <f>CEILING(SUM(A170*(C170/100)*D170/365),0.25)</f>
        <v>16693</v>
      </c>
      <c r="H170" s="21">
        <f t="shared" ref="H170:H180" si="111">H156</f>
        <v>22701</v>
      </c>
      <c r="I170" s="21">
        <f t="shared" ref="I170:I181" si="112">A170-F170</f>
        <v>2905758.75</v>
      </c>
      <c r="J170" s="26">
        <f>CEILING(IF((MOD(J166,10))=0,(J166+0),J166-MOD(J166,10)+10),0.25)</f>
        <v>9730</v>
      </c>
      <c r="K170" s="26">
        <f>CEILING(SUM(M168*(Sheet1!C170/100)*(Sheet1!D170/365)),0.25)</f>
        <v>12702</v>
      </c>
      <c r="L170" s="26">
        <f>CEILING(J170+K170,0.25)</f>
        <v>22432</v>
      </c>
      <c r="M170" s="26">
        <f>M168-J170</f>
        <v>2205910</v>
      </c>
    </row>
    <row r="171" spans="1:13" ht="18" customHeight="1">
      <c r="A171" s="52">
        <f t="shared" ref="A171:A181" si="113">I170</f>
        <v>2905758.75</v>
      </c>
      <c r="B171" s="20">
        <f t="shared" si="109"/>
        <v>360</v>
      </c>
      <c r="C171" s="20">
        <f t="shared" si="110"/>
        <v>6.75</v>
      </c>
      <c r="D171" s="20">
        <v>28</v>
      </c>
      <c r="E171" s="2">
        <f>E170+1</f>
        <v>134</v>
      </c>
      <c r="F171" s="19">
        <f t="shared" ref="F171:F181" si="114">CEILING(H171-G171,0.25)</f>
        <v>7654.5</v>
      </c>
      <c r="G171" s="21">
        <f t="shared" ref="G171:G181" si="115">CEILING(SUM(A171*(C171/100)*D171/365),0.25)</f>
        <v>15046.5</v>
      </c>
      <c r="H171" s="21">
        <f t="shared" si="111"/>
        <v>22701</v>
      </c>
      <c r="I171" s="21">
        <f t="shared" si="112"/>
        <v>2898104.25</v>
      </c>
      <c r="J171" s="26">
        <f>CEILING(IF((MOD(J170,10))=0,(J170+0),J170-MOD(J170,10)+10),0.25)</f>
        <v>9730</v>
      </c>
      <c r="K171" s="26">
        <f>CEILING(SUM(M170*(Sheet1!C171/100)*(Sheet1!D171/365)),0.25)</f>
        <v>11422.5</v>
      </c>
      <c r="L171" s="26">
        <f t="shared" ref="L171:L181" si="116">CEILING(J171+K171,0.25)</f>
        <v>21152.5</v>
      </c>
      <c r="M171" s="26">
        <f t="shared" ref="M171:M181" si="117">M170-J171</f>
        <v>2196180</v>
      </c>
    </row>
    <row r="172" spans="1:13" ht="18" customHeight="1">
      <c r="A172" s="52">
        <f t="shared" si="113"/>
        <v>2898104.25</v>
      </c>
      <c r="B172" s="20">
        <f t="shared" si="109"/>
        <v>360</v>
      </c>
      <c r="C172" s="20">
        <f t="shared" si="110"/>
        <v>6.75</v>
      </c>
      <c r="D172" s="20">
        <v>31</v>
      </c>
      <c r="E172" s="2">
        <f t="shared" ref="E172:E181" si="118">E171+1</f>
        <v>135</v>
      </c>
      <c r="F172" s="19">
        <f t="shared" si="114"/>
        <v>6086.5</v>
      </c>
      <c r="G172" s="21">
        <f t="shared" si="115"/>
        <v>16614.5</v>
      </c>
      <c r="H172" s="21">
        <f t="shared" si="111"/>
        <v>22701</v>
      </c>
      <c r="I172" s="21">
        <f t="shared" si="112"/>
        <v>2892017.75</v>
      </c>
      <c r="J172" s="26">
        <f t="shared" ref="J172:J181" si="119">CEILING(IF((MOD(J171,10))=0,(J171+0),J171-MOD(J171,10)+10),0.25)</f>
        <v>9730</v>
      </c>
      <c r="K172" s="26">
        <f>CEILING(SUM(M171*(Sheet1!C172/100)*(Sheet1!D172/365)),0.25)</f>
        <v>12590.5</v>
      </c>
      <c r="L172" s="26">
        <f t="shared" si="116"/>
        <v>22320.5</v>
      </c>
      <c r="M172" s="26">
        <f t="shared" si="117"/>
        <v>2186450</v>
      </c>
    </row>
    <row r="173" spans="1:13" ht="18" customHeight="1">
      <c r="A173" s="52">
        <f t="shared" si="113"/>
        <v>2892017.75</v>
      </c>
      <c r="B173" s="20">
        <f t="shared" si="109"/>
        <v>360</v>
      </c>
      <c r="C173" s="20">
        <f t="shared" si="110"/>
        <v>6.75</v>
      </c>
      <c r="D173" s="20">
        <v>30</v>
      </c>
      <c r="E173" s="2">
        <f t="shared" si="118"/>
        <v>136</v>
      </c>
      <c r="F173" s="19">
        <f t="shared" si="114"/>
        <v>6656</v>
      </c>
      <c r="G173" s="21">
        <f t="shared" si="115"/>
        <v>16045</v>
      </c>
      <c r="H173" s="21">
        <f t="shared" si="111"/>
        <v>22701</v>
      </c>
      <c r="I173" s="21">
        <f t="shared" si="112"/>
        <v>2885361.75</v>
      </c>
      <c r="J173" s="26">
        <f t="shared" si="119"/>
        <v>9730</v>
      </c>
      <c r="K173" s="26">
        <f>CEILING(SUM(M172*(Sheet1!C173/100)*(Sheet1!D173/365)),0.25)</f>
        <v>12130.5</v>
      </c>
      <c r="L173" s="26">
        <f t="shared" si="116"/>
        <v>21860.5</v>
      </c>
      <c r="M173" s="26">
        <f t="shared" si="117"/>
        <v>2176720</v>
      </c>
    </row>
    <row r="174" spans="1:13" ht="18" customHeight="1">
      <c r="A174" s="52">
        <f t="shared" si="113"/>
        <v>2885361.75</v>
      </c>
      <c r="B174" s="20">
        <f t="shared" si="109"/>
        <v>360</v>
      </c>
      <c r="C174" s="20">
        <f t="shared" si="110"/>
        <v>6.75</v>
      </c>
      <c r="D174" s="20">
        <v>31</v>
      </c>
      <c r="E174" s="2">
        <f t="shared" si="118"/>
        <v>137</v>
      </c>
      <c r="F174" s="19">
        <f t="shared" si="114"/>
        <v>6159.5</v>
      </c>
      <c r="G174" s="21">
        <f t="shared" si="115"/>
        <v>16541.5</v>
      </c>
      <c r="H174" s="21">
        <f t="shared" si="111"/>
        <v>22701</v>
      </c>
      <c r="I174" s="21">
        <f t="shared" si="112"/>
        <v>2879202.25</v>
      </c>
      <c r="J174" s="26">
        <f t="shared" si="119"/>
        <v>9730</v>
      </c>
      <c r="K174" s="26">
        <f>CEILING(SUM(M173*(Sheet1!C174/100)*(Sheet1!D174/365)),0.25)</f>
        <v>12479</v>
      </c>
      <c r="L174" s="26">
        <f t="shared" si="116"/>
        <v>22209</v>
      </c>
      <c r="M174" s="26">
        <f t="shared" si="117"/>
        <v>2166990</v>
      </c>
    </row>
    <row r="175" spans="1:13" ht="18" customHeight="1">
      <c r="A175" s="52">
        <f t="shared" si="113"/>
        <v>2879202.25</v>
      </c>
      <c r="B175" s="20">
        <f t="shared" si="109"/>
        <v>360</v>
      </c>
      <c r="C175" s="20">
        <f t="shared" si="110"/>
        <v>6.75</v>
      </c>
      <c r="D175" s="20">
        <v>30</v>
      </c>
      <c r="E175" s="2">
        <f t="shared" si="118"/>
        <v>138</v>
      </c>
      <c r="F175" s="19">
        <f t="shared" si="114"/>
        <v>6727.25</v>
      </c>
      <c r="G175" s="21">
        <f t="shared" si="115"/>
        <v>15973.75</v>
      </c>
      <c r="H175" s="21">
        <f t="shared" si="111"/>
        <v>22701</v>
      </c>
      <c r="I175" s="21">
        <f t="shared" si="112"/>
        <v>2872475</v>
      </c>
      <c r="J175" s="26">
        <f t="shared" si="119"/>
        <v>9730</v>
      </c>
      <c r="K175" s="26">
        <f>CEILING(SUM(M174*(Sheet1!C175/100)*(Sheet1!D175/365)),0.25)</f>
        <v>12022.5</v>
      </c>
      <c r="L175" s="26">
        <f t="shared" si="116"/>
        <v>21752.5</v>
      </c>
      <c r="M175" s="26">
        <f t="shared" si="117"/>
        <v>2157260</v>
      </c>
    </row>
    <row r="176" spans="1:13" ht="18" customHeight="1">
      <c r="A176" s="52">
        <f t="shared" si="113"/>
        <v>2872475</v>
      </c>
      <c r="B176" s="20">
        <f t="shared" si="109"/>
        <v>360</v>
      </c>
      <c r="C176" s="20">
        <f t="shared" si="110"/>
        <v>6.75</v>
      </c>
      <c r="D176" s="20">
        <v>31</v>
      </c>
      <c r="E176" s="2">
        <f t="shared" si="118"/>
        <v>139</v>
      </c>
      <c r="F176" s="19">
        <f t="shared" si="114"/>
        <v>6233.25</v>
      </c>
      <c r="G176" s="21">
        <f t="shared" si="115"/>
        <v>16467.75</v>
      </c>
      <c r="H176" s="21">
        <f t="shared" si="111"/>
        <v>22701</v>
      </c>
      <c r="I176" s="21">
        <f t="shared" si="112"/>
        <v>2866241.75</v>
      </c>
      <c r="J176" s="26">
        <f t="shared" si="119"/>
        <v>9730</v>
      </c>
      <c r="K176" s="26">
        <f>CEILING(SUM(M175*(Sheet1!C176/100)*(Sheet1!D176/365)),0.25)</f>
        <v>12367.5</v>
      </c>
      <c r="L176" s="26">
        <f t="shared" si="116"/>
        <v>22097.5</v>
      </c>
      <c r="M176" s="26">
        <f t="shared" si="117"/>
        <v>2147530</v>
      </c>
    </row>
    <row r="177" spans="1:13" ht="18" customHeight="1">
      <c r="A177" s="52">
        <f t="shared" si="113"/>
        <v>2866241.75</v>
      </c>
      <c r="B177" s="20">
        <f t="shared" si="109"/>
        <v>360</v>
      </c>
      <c r="C177" s="20">
        <f t="shared" si="110"/>
        <v>6.75</v>
      </c>
      <c r="D177" s="20">
        <v>31</v>
      </c>
      <c r="E177" s="2">
        <f t="shared" si="118"/>
        <v>140</v>
      </c>
      <c r="F177" s="19">
        <f t="shared" si="114"/>
        <v>6269</v>
      </c>
      <c r="G177" s="21">
        <f t="shared" si="115"/>
        <v>16432</v>
      </c>
      <c r="H177" s="21">
        <f t="shared" si="111"/>
        <v>22701</v>
      </c>
      <c r="I177" s="21">
        <f t="shared" si="112"/>
        <v>2859972.75</v>
      </c>
      <c r="J177" s="26">
        <f t="shared" si="119"/>
        <v>9730</v>
      </c>
      <c r="K177" s="26">
        <f>CEILING(SUM(M176*(Sheet1!C177/100)*(Sheet1!D177/365)),0.25)</f>
        <v>12311.75</v>
      </c>
      <c r="L177" s="26">
        <f t="shared" si="116"/>
        <v>22041.75</v>
      </c>
      <c r="M177" s="26">
        <f t="shared" si="117"/>
        <v>2137800</v>
      </c>
    </row>
    <row r="178" spans="1:13" ht="18" customHeight="1">
      <c r="A178" s="52">
        <f t="shared" si="113"/>
        <v>2859972.75</v>
      </c>
      <c r="B178" s="20">
        <f t="shared" si="109"/>
        <v>360</v>
      </c>
      <c r="C178" s="20">
        <f t="shared" si="110"/>
        <v>6.75</v>
      </c>
      <c r="D178" s="20">
        <v>30</v>
      </c>
      <c r="E178" s="2">
        <f t="shared" si="118"/>
        <v>141</v>
      </c>
      <c r="F178" s="19">
        <f t="shared" si="114"/>
        <v>6834</v>
      </c>
      <c r="G178" s="21">
        <f t="shared" si="115"/>
        <v>15867</v>
      </c>
      <c r="H178" s="21">
        <f t="shared" si="111"/>
        <v>22701</v>
      </c>
      <c r="I178" s="21">
        <f t="shared" si="112"/>
        <v>2853138.75</v>
      </c>
      <c r="J178" s="26">
        <f t="shared" si="119"/>
        <v>9730</v>
      </c>
      <c r="K178" s="26">
        <f>CEILING(SUM(M177*(Sheet1!C178/100)*(Sheet1!D178/365)),0.25)</f>
        <v>11860.5</v>
      </c>
      <c r="L178" s="26">
        <f t="shared" si="116"/>
        <v>21590.5</v>
      </c>
      <c r="M178" s="26">
        <f t="shared" si="117"/>
        <v>2128070</v>
      </c>
    </row>
    <row r="179" spans="1:13" ht="18" customHeight="1">
      <c r="A179" s="52">
        <f t="shared" si="113"/>
        <v>2853138.75</v>
      </c>
      <c r="B179" s="20">
        <f t="shared" si="109"/>
        <v>360</v>
      </c>
      <c r="C179" s="20">
        <f t="shared" si="110"/>
        <v>6.75</v>
      </c>
      <c r="D179" s="20">
        <v>31</v>
      </c>
      <c r="E179" s="2">
        <f t="shared" si="118"/>
        <v>142</v>
      </c>
      <c r="F179" s="19">
        <f t="shared" si="114"/>
        <v>6344.25</v>
      </c>
      <c r="G179" s="21">
        <f t="shared" si="115"/>
        <v>16356.75</v>
      </c>
      <c r="H179" s="21">
        <f t="shared" si="111"/>
        <v>22701</v>
      </c>
      <c r="I179" s="21">
        <f t="shared" si="112"/>
        <v>2846794.5</v>
      </c>
      <c r="J179" s="26">
        <f t="shared" si="119"/>
        <v>9730</v>
      </c>
      <c r="K179" s="26">
        <f>CEILING(SUM(M178*(Sheet1!C179/100)*(Sheet1!D179/365)),0.25)</f>
        <v>12200</v>
      </c>
      <c r="L179" s="26">
        <f t="shared" si="116"/>
        <v>21930</v>
      </c>
      <c r="M179" s="26">
        <f t="shared" si="117"/>
        <v>2118340</v>
      </c>
    </row>
    <row r="180" spans="1:13" ht="18" customHeight="1">
      <c r="A180" s="52">
        <f t="shared" si="113"/>
        <v>2846794.5</v>
      </c>
      <c r="B180" s="20">
        <f t="shared" si="109"/>
        <v>360</v>
      </c>
      <c r="C180" s="20">
        <f t="shared" si="110"/>
        <v>6.75</v>
      </c>
      <c r="D180" s="20">
        <v>30</v>
      </c>
      <c r="E180" s="2">
        <f t="shared" si="118"/>
        <v>143</v>
      </c>
      <c r="F180" s="19">
        <f t="shared" si="114"/>
        <v>6907</v>
      </c>
      <c r="G180" s="21">
        <f t="shared" si="115"/>
        <v>15794</v>
      </c>
      <c r="H180" s="21">
        <f t="shared" si="111"/>
        <v>22701</v>
      </c>
      <c r="I180" s="21">
        <f t="shared" si="112"/>
        <v>2839887.5</v>
      </c>
      <c r="J180" s="26">
        <f t="shared" si="119"/>
        <v>9730</v>
      </c>
      <c r="K180" s="26">
        <f>CEILING(SUM(M179*(Sheet1!C180/100)*(Sheet1!D180/365)),0.25)</f>
        <v>11752.5</v>
      </c>
      <c r="L180" s="26">
        <f t="shared" si="116"/>
        <v>21482.5</v>
      </c>
      <c r="M180" s="26">
        <f t="shared" si="117"/>
        <v>2108610</v>
      </c>
    </row>
    <row r="181" spans="1:13" ht="18" customHeight="1">
      <c r="A181" s="52">
        <f t="shared" si="113"/>
        <v>2839887.5</v>
      </c>
      <c r="B181" s="20">
        <f t="shared" si="109"/>
        <v>360</v>
      </c>
      <c r="C181" s="20">
        <f t="shared" si="110"/>
        <v>6.75</v>
      </c>
      <c r="D181" s="20">
        <v>31</v>
      </c>
      <c r="E181" s="2">
        <f t="shared" si="118"/>
        <v>144</v>
      </c>
      <c r="F181" s="19">
        <f t="shared" si="114"/>
        <v>6420.25</v>
      </c>
      <c r="G181" s="21">
        <f t="shared" si="115"/>
        <v>16280.75</v>
      </c>
      <c r="H181" s="21">
        <f>H170</f>
        <v>22701</v>
      </c>
      <c r="I181" s="21">
        <f t="shared" si="112"/>
        <v>2833467.25</v>
      </c>
      <c r="J181" s="26">
        <f t="shared" si="119"/>
        <v>9730</v>
      </c>
      <c r="K181" s="26">
        <f>CEILING(SUM(M180*(Sheet1!C181/100)*(Sheet1!D181/365)),0.25)</f>
        <v>12088.5</v>
      </c>
      <c r="L181" s="26">
        <f t="shared" si="116"/>
        <v>21818.5</v>
      </c>
      <c r="M181" s="26">
        <f t="shared" si="117"/>
        <v>2098880</v>
      </c>
    </row>
    <row r="182" spans="1:13" s="15" customFormat="1" ht="18" customHeight="1">
      <c r="A182" s="52"/>
      <c r="B182" s="11"/>
      <c r="C182" s="11"/>
      <c r="D182" s="29" t="s">
        <v>16</v>
      </c>
      <c r="E182" s="29">
        <v>12</v>
      </c>
      <c r="F182" s="12" t="s">
        <v>10</v>
      </c>
      <c r="G182" s="13" t="s">
        <v>11</v>
      </c>
      <c r="H182" s="13" t="s">
        <v>17</v>
      </c>
      <c r="I182" s="13" t="s">
        <v>13</v>
      </c>
      <c r="J182" s="27" t="s">
        <v>10</v>
      </c>
      <c r="K182" s="28" t="s">
        <v>11</v>
      </c>
      <c r="L182" s="28" t="s">
        <v>12</v>
      </c>
      <c r="M182" s="28" t="s">
        <v>13</v>
      </c>
    </row>
    <row r="183" spans="1:13" s="15" customFormat="1" ht="18" customHeight="1">
      <c r="A183" s="52"/>
      <c r="B183" s="11"/>
      <c r="C183" s="11"/>
      <c r="D183" s="30"/>
      <c r="E183" s="30"/>
      <c r="F183" s="12">
        <f>SUM(F170:F181)</f>
        <v>78299.5</v>
      </c>
      <c r="G183" s="13">
        <f>SUM(G170:G181)</f>
        <v>194112.5</v>
      </c>
      <c r="H183" s="13">
        <f>F183+G183</f>
        <v>272412</v>
      </c>
      <c r="I183" s="13">
        <f>A170-F183</f>
        <v>2833467.25</v>
      </c>
      <c r="J183" s="28">
        <f>SUM(J170:J181)</f>
        <v>116760</v>
      </c>
      <c r="K183" s="28">
        <f>SUM(K170:K181)</f>
        <v>145927.75</v>
      </c>
      <c r="L183" s="28">
        <f>SUM(L170:L181)</f>
        <v>262687.75</v>
      </c>
      <c r="M183" s="28">
        <f>M181</f>
        <v>2098880</v>
      </c>
    </row>
    <row r="184" spans="1:13" s="15" customFormat="1" ht="18" customHeight="1">
      <c r="A184" s="52"/>
      <c r="B184" s="17"/>
      <c r="C184" s="17"/>
      <c r="D184" s="17"/>
      <c r="E184" s="17"/>
      <c r="F184" s="16"/>
      <c r="G184" s="18"/>
      <c r="H184" s="18"/>
      <c r="I184" s="18"/>
      <c r="J184" s="18"/>
      <c r="K184" s="18"/>
      <c r="L184" s="18"/>
      <c r="M184" s="18"/>
    </row>
    <row r="185" spans="1:13" ht="18" customHeight="1">
      <c r="A185" s="52">
        <f>I181</f>
        <v>2833467.25</v>
      </c>
      <c r="B185" s="20">
        <f t="shared" ref="B185:B196" si="120">B170</f>
        <v>360</v>
      </c>
      <c r="C185" s="20">
        <f t="shared" ref="C185:C196" si="121">C20</f>
        <v>6.75</v>
      </c>
      <c r="D185" s="20">
        <v>31</v>
      </c>
      <c r="E185" s="2">
        <f>E181+1</f>
        <v>145</v>
      </c>
      <c r="F185" s="19">
        <f>CEILING(H185-G185,0.25)</f>
        <v>6457</v>
      </c>
      <c r="G185" s="21">
        <f>CEILING(SUM(A185*(C185/100)*D185/365),0.25)</f>
        <v>16244</v>
      </c>
      <c r="H185" s="21">
        <f t="shared" ref="H185:H195" si="122">H171</f>
        <v>22701</v>
      </c>
      <c r="I185" s="21">
        <f t="shared" ref="I185:I196" si="123">A185-F185</f>
        <v>2827010.25</v>
      </c>
      <c r="J185" s="26">
        <f>CEILING(IF((MOD(J181,10))=0,(J181+0),J181-MOD(J181,10)+10),0.25)</f>
        <v>9730</v>
      </c>
      <c r="K185" s="26">
        <f>CEILING(SUM(M183*(Sheet1!C185/100)*(Sheet1!D185/365)),0.25)</f>
        <v>12032.75</v>
      </c>
      <c r="L185" s="26">
        <f>CEILING(J185+K185,0.25)</f>
        <v>21762.75</v>
      </c>
      <c r="M185" s="26">
        <f>M183-J185</f>
        <v>2089150</v>
      </c>
    </row>
    <row r="186" spans="1:13" ht="18" customHeight="1">
      <c r="A186" s="52">
        <f t="shared" ref="A186:A196" si="124">I185</f>
        <v>2827010.25</v>
      </c>
      <c r="B186" s="20">
        <f t="shared" si="120"/>
        <v>360</v>
      </c>
      <c r="C186" s="20">
        <f t="shared" si="121"/>
        <v>6.75</v>
      </c>
      <c r="D186" s="20">
        <v>28</v>
      </c>
      <c r="E186" s="2">
        <f>E185+1</f>
        <v>146</v>
      </c>
      <c r="F186" s="19">
        <f t="shared" ref="F186:F196" si="125">CEILING(H186-G186,0.25)</f>
        <v>8062.5</v>
      </c>
      <c r="G186" s="21">
        <f t="shared" ref="G186:G196" si="126">CEILING(SUM(A186*(C186/100)*D186/365),0.25)</f>
        <v>14638.5</v>
      </c>
      <c r="H186" s="21">
        <f t="shared" si="122"/>
        <v>22701</v>
      </c>
      <c r="I186" s="21">
        <f t="shared" si="123"/>
        <v>2818947.75</v>
      </c>
      <c r="J186" s="26">
        <f>CEILING(IF((MOD(J185,10))=0,(J185+0),J185-MOD(J185,10)+10),0.25)</f>
        <v>9730</v>
      </c>
      <c r="K186" s="26">
        <f>CEILING(SUM(M185*(Sheet1!C186/100)*(Sheet1!D186/365)),0.25)</f>
        <v>10818</v>
      </c>
      <c r="L186" s="26">
        <f t="shared" ref="L186:L196" si="127">CEILING(J186+K186,0.25)</f>
        <v>20548</v>
      </c>
      <c r="M186" s="26">
        <f t="shared" ref="M186:M196" si="128">M185-J186</f>
        <v>2079420</v>
      </c>
    </row>
    <row r="187" spans="1:13" ht="18" customHeight="1">
      <c r="A187" s="52">
        <f t="shared" si="124"/>
        <v>2818947.75</v>
      </c>
      <c r="B187" s="20">
        <f t="shared" si="120"/>
        <v>360</v>
      </c>
      <c r="C187" s="20">
        <f t="shared" si="121"/>
        <v>6.75</v>
      </c>
      <c r="D187" s="20">
        <v>31</v>
      </c>
      <c r="E187" s="2">
        <f t="shared" ref="E187:E196" si="129">E186+1</f>
        <v>147</v>
      </c>
      <c r="F187" s="19">
        <f t="shared" si="125"/>
        <v>6540.25</v>
      </c>
      <c r="G187" s="21">
        <f t="shared" si="126"/>
        <v>16160.75</v>
      </c>
      <c r="H187" s="21">
        <f t="shared" si="122"/>
        <v>22701</v>
      </c>
      <c r="I187" s="21">
        <f t="shared" si="123"/>
        <v>2812407.5</v>
      </c>
      <c r="J187" s="26">
        <f t="shared" ref="J187:J196" si="130">CEILING(IF((MOD(J186,10))=0,(J186+0),J186-MOD(J186,10)+10),0.25)</f>
        <v>9730</v>
      </c>
      <c r="K187" s="26">
        <f>CEILING(SUM(M186*(Sheet1!C187/100)*(Sheet1!D187/365)),0.25)</f>
        <v>11921.25</v>
      </c>
      <c r="L187" s="26">
        <f t="shared" si="127"/>
        <v>21651.25</v>
      </c>
      <c r="M187" s="26">
        <f t="shared" si="128"/>
        <v>2069690</v>
      </c>
    </row>
    <row r="188" spans="1:13" ht="18" customHeight="1">
      <c r="A188" s="52">
        <f t="shared" si="124"/>
        <v>2812407.5</v>
      </c>
      <c r="B188" s="20">
        <f t="shared" si="120"/>
        <v>360</v>
      </c>
      <c r="C188" s="20">
        <f t="shared" si="121"/>
        <v>6.75</v>
      </c>
      <c r="D188" s="20">
        <v>30</v>
      </c>
      <c r="E188" s="2">
        <f t="shared" si="129"/>
        <v>148</v>
      </c>
      <c r="F188" s="19">
        <f t="shared" si="125"/>
        <v>7097.75</v>
      </c>
      <c r="G188" s="21">
        <f t="shared" si="126"/>
        <v>15603.25</v>
      </c>
      <c r="H188" s="21">
        <f t="shared" si="122"/>
        <v>22701</v>
      </c>
      <c r="I188" s="21">
        <f t="shared" si="123"/>
        <v>2805309.75</v>
      </c>
      <c r="J188" s="26">
        <f t="shared" si="130"/>
        <v>9730</v>
      </c>
      <c r="K188" s="26">
        <f>CEILING(SUM(M187*(Sheet1!C188/100)*(Sheet1!D188/365)),0.25)</f>
        <v>11482.75</v>
      </c>
      <c r="L188" s="26">
        <f t="shared" si="127"/>
        <v>21212.75</v>
      </c>
      <c r="M188" s="26">
        <f t="shared" si="128"/>
        <v>2059960</v>
      </c>
    </row>
    <row r="189" spans="1:13" ht="18" customHeight="1">
      <c r="A189" s="52">
        <f t="shared" si="124"/>
        <v>2805309.75</v>
      </c>
      <c r="B189" s="20">
        <f t="shared" si="120"/>
        <v>360</v>
      </c>
      <c r="C189" s="20">
        <f t="shared" si="121"/>
        <v>6.75</v>
      </c>
      <c r="D189" s="20">
        <v>31</v>
      </c>
      <c r="E189" s="2">
        <f t="shared" si="129"/>
        <v>149</v>
      </c>
      <c r="F189" s="19">
        <f t="shared" si="125"/>
        <v>6618.5</v>
      </c>
      <c r="G189" s="21">
        <f t="shared" si="126"/>
        <v>16082.5</v>
      </c>
      <c r="H189" s="21">
        <f t="shared" si="122"/>
        <v>22701</v>
      </c>
      <c r="I189" s="21">
        <f t="shared" si="123"/>
        <v>2798691.25</v>
      </c>
      <c r="J189" s="26">
        <f t="shared" si="130"/>
        <v>9730</v>
      </c>
      <c r="K189" s="26">
        <f>CEILING(SUM(M188*(Sheet1!C189/100)*(Sheet1!D189/365)),0.25)</f>
        <v>11809.5</v>
      </c>
      <c r="L189" s="26">
        <f t="shared" si="127"/>
        <v>21539.5</v>
      </c>
      <c r="M189" s="26">
        <f t="shared" si="128"/>
        <v>2050230</v>
      </c>
    </row>
    <row r="190" spans="1:13" ht="18" customHeight="1">
      <c r="A190" s="52">
        <f t="shared" si="124"/>
        <v>2798691.25</v>
      </c>
      <c r="B190" s="20">
        <f t="shared" si="120"/>
        <v>360</v>
      </c>
      <c r="C190" s="20">
        <f t="shared" si="121"/>
        <v>6.75</v>
      </c>
      <c r="D190" s="20">
        <v>30</v>
      </c>
      <c r="E190" s="2">
        <f t="shared" si="129"/>
        <v>150</v>
      </c>
      <c r="F190" s="19">
        <f t="shared" si="125"/>
        <v>7174</v>
      </c>
      <c r="G190" s="21">
        <f t="shared" si="126"/>
        <v>15527</v>
      </c>
      <c r="H190" s="21">
        <f t="shared" si="122"/>
        <v>22701</v>
      </c>
      <c r="I190" s="21">
        <f t="shared" si="123"/>
        <v>2791517.25</v>
      </c>
      <c r="J190" s="26">
        <f t="shared" si="130"/>
        <v>9730</v>
      </c>
      <c r="K190" s="26">
        <f>CEILING(SUM(M189*(Sheet1!C190/100)*(Sheet1!D190/365)),0.25)</f>
        <v>11374.75</v>
      </c>
      <c r="L190" s="26">
        <f t="shared" si="127"/>
        <v>21104.75</v>
      </c>
      <c r="M190" s="26">
        <f t="shared" si="128"/>
        <v>2040500</v>
      </c>
    </row>
    <row r="191" spans="1:13" ht="18" customHeight="1">
      <c r="A191" s="52">
        <f t="shared" si="124"/>
        <v>2791517.25</v>
      </c>
      <c r="B191" s="20">
        <f t="shared" si="120"/>
        <v>360</v>
      </c>
      <c r="C191" s="20">
        <f t="shared" si="121"/>
        <v>6.75</v>
      </c>
      <c r="D191" s="20">
        <v>31</v>
      </c>
      <c r="E191" s="2">
        <f t="shared" si="129"/>
        <v>151</v>
      </c>
      <c r="F191" s="19">
        <f t="shared" si="125"/>
        <v>6697.5</v>
      </c>
      <c r="G191" s="21">
        <f t="shared" si="126"/>
        <v>16003.5</v>
      </c>
      <c r="H191" s="21">
        <f t="shared" si="122"/>
        <v>22701</v>
      </c>
      <c r="I191" s="21">
        <f t="shared" si="123"/>
        <v>2784819.75</v>
      </c>
      <c r="J191" s="26">
        <f t="shared" si="130"/>
        <v>9730</v>
      </c>
      <c r="K191" s="26">
        <f>CEILING(SUM(M190*(Sheet1!C191/100)*(Sheet1!D191/365)),0.25)</f>
        <v>11698</v>
      </c>
      <c r="L191" s="26">
        <f t="shared" si="127"/>
        <v>21428</v>
      </c>
      <c r="M191" s="26">
        <f t="shared" si="128"/>
        <v>2030770</v>
      </c>
    </row>
    <row r="192" spans="1:13" ht="18" customHeight="1">
      <c r="A192" s="52">
        <f t="shared" si="124"/>
        <v>2784819.75</v>
      </c>
      <c r="B192" s="20">
        <f t="shared" si="120"/>
        <v>360</v>
      </c>
      <c r="C192" s="20">
        <f t="shared" si="121"/>
        <v>6.75</v>
      </c>
      <c r="D192" s="20">
        <v>31</v>
      </c>
      <c r="E192" s="2">
        <f t="shared" si="129"/>
        <v>152</v>
      </c>
      <c r="F192" s="19">
        <f t="shared" si="125"/>
        <v>6735.75</v>
      </c>
      <c r="G192" s="21">
        <f t="shared" si="126"/>
        <v>15965.25</v>
      </c>
      <c r="H192" s="21">
        <f t="shared" si="122"/>
        <v>22701</v>
      </c>
      <c r="I192" s="21">
        <f t="shared" si="123"/>
        <v>2778084</v>
      </c>
      <c r="J192" s="26">
        <f t="shared" si="130"/>
        <v>9730</v>
      </c>
      <c r="K192" s="26">
        <f>CEILING(SUM(M191*(Sheet1!C192/100)*(Sheet1!D192/365)),0.25)</f>
        <v>11642.25</v>
      </c>
      <c r="L192" s="26">
        <f t="shared" si="127"/>
        <v>21372.25</v>
      </c>
      <c r="M192" s="26">
        <f t="shared" si="128"/>
        <v>2021040</v>
      </c>
    </row>
    <row r="193" spans="1:13" ht="18" customHeight="1">
      <c r="A193" s="52">
        <f t="shared" si="124"/>
        <v>2778084</v>
      </c>
      <c r="B193" s="20">
        <f t="shared" si="120"/>
        <v>360</v>
      </c>
      <c r="C193" s="20">
        <f t="shared" si="121"/>
        <v>6.75</v>
      </c>
      <c r="D193" s="20">
        <v>30</v>
      </c>
      <c r="E193" s="2">
        <f t="shared" si="129"/>
        <v>153</v>
      </c>
      <c r="F193" s="19">
        <f t="shared" si="125"/>
        <v>7288.25</v>
      </c>
      <c r="G193" s="21">
        <f t="shared" si="126"/>
        <v>15412.75</v>
      </c>
      <c r="H193" s="21">
        <f t="shared" si="122"/>
        <v>22701</v>
      </c>
      <c r="I193" s="21">
        <f t="shared" si="123"/>
        <v>2770795.75</v>
      </c>
      <c r="J193" s="26">
        <f t="shared" si="130"/>
        <v>9730</v>
      </c>
      <c r="K193" s="26">
        <f>CEILING(SUM(M192*(Sheet1!C193/100)*(Sheet1!D193/365)),0.25)</f>
        <v>11212.75</v>
      </c>
      <c r="L193" s="26">
        <f t="shared" si="127"/>
        <v>20942.75</v>
      </c>
      <c r="M193" s="26">
        <f t="shared" si="128"/>
        <v>2011310</v>
      </c>
    </row>
    <row r="194" spans="1:13" ht="18" customHeight="1">
      <c r="A194" s="52">
        <f t="shared" si="124"/>
        <v>2770795.75</v>
      </c>
      <c r="B194" s="20">
        <f t="shared" si="120"/>
        <v>360</v>
      </c>
      <c r="C194" s="20">
        <f t="shared" si="121"/>
        <v>6.75</v>
      </c>
      <c r="D194" s="20">
        <v>31</v>
      </c>
      <c r="E194" s="2">
        <f t="shared" si="129"/>
        <v>154</v>
      </c>
      <c r="F194" s="19">
        <f t="shared" si="125"/>
        <v>6816.25</v>
      </c>
      <c r="G194" s="21">
        <f t="shared" si="126"/>
        <v>15884.75</v>
      </c>
      <c r="H194" s="21">
        <f t="shared" si="122"/>
        <v>22701</v>
      </c>
      <c r="I194" s="21">
        <f t="shared" si="123"/>
        <v>2763979.5</v>
      </c>
      <c r="J194" s="26">
        <f t="shared" si="130"/>
        <v>9730</v>
      </c>
      <c r="K194" s="26">
        <f>CEILING(SUM(M193*(Sheet1!C194/100)*(Sheet1!D194/365)),0.25)</f>
        <v>11530.75</v>
      </c>
      <c r="L194" s="26">
        <f t="shared" si="127"/>
        <v>21260.75</v>
      </c>
      <c r="M194" s="26">
        <f t="shared" si="128"/>
        <v>2001580</v>
      </c>
    </row>
    <row r="195" spans="1:13" ht="18" customHeight="1">
      <c r="A195" s="52">
        <f t="shared" si="124"/>
        <v>2763979.5</v>
      </c>
      <c r="B195" s="20">
        <f t="shared" si="120"/>
        <v>360</v>
      </c>
      <c r="C195" s="20">
        <f t="shared" si="121"/>
        <v>6.75</v>
      </c>
      <c r="D195" s="20">
        <v>30</v>
      </c>
      <c r="E195" s="2">
        <f t="shared" si="129"/>
        <v>155</v>
      </c>
      <c r="F195" s="19">
        <f t="shared" si="125"/>
        <v>7366.5</v>
      </c>
      <c r="G195" s="21">
        <f t="shared" si="126"/>
        <v>15334.5</v>
      </c>
      <c r="H195" s="21">
        <f t="shared" si="122"/>
        <v>22701</v>
      </c>
      <c r="I195" s="21">
        <f t="shared" si="123"/>
        <v>2756613</v>
      </c>
      <c r="J195" s="26">
        <f t="shared" si="130"/>
        <v>9730</v>
      </c>
      <c r="K195" s="26">
        <f>CEILING(SUM(M194*(Sheet1!C195/100)*(Sheet1!D195/365)),0.25)</f>
        <v>11104.75</v>
      </c>
      <c r="L195" s="26">
        <f t="shared" si="127"/>
        <v>20834.75</v>
      </c>
      <c r="M195" s="26">
        <f t="shared" si="128"/>
        <v>1991850</v>
      </c>
    </row>
    <row r="196" spans="1:13" ht="18" customHeight="1">
      <c r="A196" s="52">
        <f t="shared" si="124"/>
        <v>2756613</v>
      </c>
      <c r="B196" s="20">
        <f t="shared" si="120"/>
        <v>360</v>
      </c>
      <c r="C196" s="20">
        <f t="shared" si="121"/>
        <v>6.75</v>
      </c>
      <c r="D196" s="20">
        <v>31</v>
      </c>
      <c r="E196" s="2">
        <f t="shared" si="129"/>
        <v>156</v>
      </c>
      <c r="F196" s="19">
        <f t="shared" si="125"/>
        <v>6897.5</v>
      </c>
      <c r="G196" s="21">
        <f t="shared" si="126"/>
        <v>15803.5</v>
      </c>
      <c r="H196" s="21">
        <f>H185</f>
        <v>22701</v>
      </c>
      <c r="I196" s="21">
        <f t="shared" si="123"/>
        <v>2749715.5</v>
      </c>
      <c r="J196" s="26">
        <f t="shared" si="130"/>
        <v>9730</v>
      </c>
      <c r="K196" s="26">
        <f>CEILING(SUM(M195*(Sheet1!C196/100)*(Sheet1!D196/365)),0.25)</f>
        <v>11419.25</v>
      </c>
      <c r="L196" s="26">
        <f t="shared" si="127"/>
        <v>21149.25</v>
      </c>
      <c r="M196" s="26">
        <f t="shared" si="128"/>
        <v>1982120</v>
      </c>
    </row>
    <row r="197" spans="1:13" s="15" customFormat="1" ht="18" customHeight="1">
      <c r="A197" s="52"/>
      <c r="B197" s="11"/>
      <c r="C197" s="11"/>
      <c r="D197" s="29" t="s">
        <v>16</v>
      </c>
      <c r="E197" s="29">
        <v>13</v>
      </c>
      <c r="F197" s="12" t="s">
        <v>10</v>
      </c>
      <c r="G197" s="13" t="s">
        <v>11</v>
      </c>
      <c r="H197" s="13" t="s">
        <v>17</v>
      </c>
      <c r="I197" s="13" t="s">
        <v>13</v>
      </c>
      <c r="J197" s="27" t="s">
        <v>10</v>
      </c>
      <c r="K197" s="28" t="s">
        <v>11</v>
      </c>
      <c r="L197" s="28" t="s">
        <v>12</v>
      </c>
      <c r="M197" s="28" t="s">
        <v>13</v>
      </c>
    </row>
    <row r="198" spans="1:13" s="15" customFormat="1" ht="18" customHeight="1">
      <c r="A198" s="52"/>
      <c r="B198" s="11"/>
      <c r="C198" s="11"/>
      <c r="D198" s="30"/>
      <c r="E198" s="30"/>
      <c r="F198" s="12">
        <f>SUM(F185:F196)</f>
        <v>83751.75</v>
      </c>
      <c r="G198" s="13">
        <f>SUM(G185:G196)</f>
        <v>188660.25</v>
      </c>
      <c r="H198" s="13">
        <f>F198+G198</f>
        <v>272412</v>
      </c>
      <c r="I198" s="13">
        <f>A185-F198</f>
        <v>2749715.5</v>
      </c>
      <c r="J198" s="28">
        <f>SUM(J185:J196)</f>
        <v>116760</v>
      </c>
      <c r="K198" s="28">
        <f>SUM(K185:K196)</f>
        <v>138046.75</v>
      </c>
      <c r="L198" s="28">
        <f>SUM(L185:L196)</f>
        <v>254806.75</v>
      </c>
      <c r="M198" s="28">
        <f>M196</f>
        <v>1982120</v>
      </c>
    </row>
    <row r="199" spans="1:13" s="15" customFormat="1" ht="18" customHeight="1">
      <c r="A199" s="52"/>
      <c r="B199" s="17"/>
      <c r="C199" s="17"/>
      <c r="D199" s="17"/>
      <c r="E199" s="17"/>
      <c r="F199" s="16"/>
      <c r="G199" s="18"/>
      <c r="H199" s="18"/>
      <c r="I199" s="18"/>
      <c r="J199" s="18"/>
      <c r="K199" s="18"/>
      <c r="L199" s="18"/>
      <c r="M199" s="18"/>
    </row>
    <row r="200" spans="1:13" ht="18" customHeight="1">
      <c r="A200" s="52">
        <f>I196</f>
        <v>2749715.5</v>
      </c>
      <c r="B200" s="20">
        <f t="shared" ref="B200:B211" si="131">B185</f>
        <v>360</v>
      </c>
      <c r="C200" s="20">
        <f t="shared" ref="C200:C211" si="132">C35</f>
        <v>6.75</v>
      </c>
      <c r="D200" s="20">
        <v>31</v>
      </c>
      <c r="E200" s="2">
        <f>E196+1</f>
        <v>157</v>
      </c>
      <c r="F200" s="19">
        <f>CEILING(H200-G200,0.25)</f>
        <v>6937</v>
      </c>
      <c r="G200" s="21">
        <f>CEILING(SUM(A200*(C200/100)*D200/365),0.25)</f>
        <v>15764</v>
      </c>
      <c r="H200" s="21">
        <f t="shared" ref="H200:H210" si="133">H186</f>
        <v>22701</v>
      </c>
      <c r="I200" s="21">
        <f t="shared" ref="I200:I211" si="134">A200-F200</f>
        <v>2742778.5</v>
      </c>
      <c r="J200" s="26">
        <f>CEILING(IF((MOD(J196,10))=0,(J196+0),J196-MOD(J196,10)+10),0.25)</f>
        <v>9730</v>
      </c>
      <c r="K200" s="26">
        <f>CEILING(SUM(M198*(Sheet1!C200/100)*(Sheet1!D200/365)),0.25)</f>
        <v>11363.25</v>
      </c>
      <c r="L200" s="26">
        <f>CEILING(J200+K200,0.25)</f>
        <v>21093.25</v>
      </c>
      <c r="M200" s="26">
        <f>M198-J200</f>
        <v>1972390</v>
      </c>
    </row>
    <row r="201" spans="1:13" ht="18" customHeight="1">
      <c r="A201" s="52">
        <f t="shared" ref="A201:A211" si="135">I200</f>
        <v>2742778.5</v>
      </c>
      <c r="B201" s="20">
        <f t="shared" si="131"/>
        <v>360</v>
      </c>
      <c r="C201" s="20">
        <f t="shared" si="132"/>
        <v>6.75</v>
      </c>
      <c r="D201" s="20">
        <v>28</v>
      </c>
      <c r="E201" s="2">
        <f>E200+1</f>
        <v>158</v>
      </c>
      <c r="F201" s="19">
        <f t="shared" ref="F201:F211" si="136">CEILING(H201-G201,0.25)</f>
        <v>8498.5</v>
      </c>
      <c r="G201" s="21">
        <f t="shared" ref="G201:G211" si="137">CEILING(SUM(A201*(C201/100)*D201/365),0.25)</f>
        <v>14202.5</v>
      </c>
      <c r="H201" s="21">
        <f t="shared" si="133"/>
        <v>22701</v>
      </c>
      <c r="I201" s="21">
        <f t="shared" si="134"/>
        <v>2734280</v>
      </c>
      <c r="J201" s="26">
        <f>CEILING(IF((MOD(J200,10))=0,(J200+0),J200-MOD(J200,10)+10),0.25)</f>
        <v>9730</v>
      </c>
      <c r="K201" s="26">
        <f>CEILING(SUM(M200*(Sheet1!C201/100)*(Sheet1!D201/365)),0.25)</f>
        <v>10213.25</v>
      </c>
      <c r="L201" s="26">
        <f t="shared" ref="L201:L211" si="138">CEILING(J201+K201,0.25)</f>
        <v>19943.25</v>
      </c>
      <c r="M201" s="26">
        <f t="shared" ref="M201:M211" si="139">M200-J201</f>
        <v>1962660</v>
      </c>
    </row>
    <row r="202" spans="1:13" ht="18" customHeight="1">
      <c r="A202" s="52">
        <f t="shared" si="135"/>
        <v>2734280</v>
      </c>
      <c r="B202" s="20">
        <f t="shared" si="131"/>
        <v>360</v>
      </c>
      <c r="C202" s="20">
        <f t="shared" si="132"/>
        <v>6.75</v>
      </c>
      <c r="D202" s="20">
        <v>31</v>
      </c>
      <c r="E202" s="2">
        <f t="shared" ref="E202:E211" si="140">E201+1</f>
        <v>159</v>
      </c>
      <c r="F202" s="19">
        <f t="shared" si="136"/>
        <v>7025.5</v>
      </c>
      <c r="G202" s="21">
        <f t="shared" si="137"/>
        <v>15675.5</v>
      </c>
      <c r="H202" s="21">
        <f t="shared" si="133"/>
        <v>22701</v>
      </c>
      <c r="I202" s="21">
        <f t="shared" si="134"/>
        <v>2727254.5</v>
      </c>
      <c r="J202" s="26">
        <f t="shared" ref="J202:J211" si="141">CEILING(IF((MOD(J201,10))=0,(J201+0),J201-MOD(J201,10)+10),0.25)</f>
        <v>9730</v>
      </c>
      <c r="K202" s="26">
        <f>CEILING(SUM(M201*(Sheet1!C202/100)*(Sheet1!D202/365)),0.25)</f>
        <v>11251.75</v>
      </c>
      <c r="L202" s="26">
        <f t="shared" si="138"/>
        <v>20981.75</v>
      </c>
      <c r="M202" s="26">
        <f t="shared" si="139"/>
        <v>1952930</v>
      </c>
    </row>
    <row r="203" spans="1:13" ht="18" customHeight="1">
      <c r="A203" s="52">
        <f t="shared" si="135"/>
        <v>2727254.5</v>
      </c>
      <c r="B203" s="20">
        <f t="shared" si="131"/>
        <v>360</v>
      </c>
      <c r="C203" s="20">
        <f t="shared" si="132"/>
        <v>6.75</v>
      </c>
      <c r="D203" s="20">
        <v>30</v>
      </c>
      <c r="E203" s="2">
        <f t="shared" si="140"/>
        <v>160</v>
      </c>
      <c r="F203" s="19">
        <f t="shared" si="136"/>
        <v>7570.25</v>
      </c>
      <c r="G203" s="21">
        <f t="shared" si="137"/>
        <v>15130.75</v>
      </c>
      <c r="H203" s="21">
        <f t="shared" si="133"/>
        <v>22701</v>
      </c>
      <c r="I203" s="21">
        <f t="shared" si="134"/>
        <v>2719684.25</v>
      </c>
      <c r="J203" s="26">
        <f t="shared" si="141"/>
        <v>9730</v>
      </c>
      <c r="K203" s="26">
        <f>CEILING(SUM(M202*(Sheet1!C203/100)*(Sheet1!D203/365)),0.25)</f>
        <v>10834.75</v>
      </c>
      <c r="L203" s="26">
        <f t="shared" si="138"/>
        <v>20564.75</v>
      </c>
      <c r="M203" s="26">
        <f t="shared" si="139"/>
        <v>1943200</v>
      </c>
    </row>
    <row r="204" spans="1:13" ht="18" customHeight="1">
      <c r="A204" s="52">
        <f t="shared" si="135"/>
        <v>2719684.25</v>
      </c>
      <c r="B204" s="20">
        <f t="shared" si="131"/>
        <v>360</v>
      </c>
      <c r="C204" s="20">
        <f t="shared" si="132"/>
        <v>6.75</v>
      </c>
      <c r="D204" s="20">
        <v>31</v>
      </c>
      <c r="E204" s="2">
        <f t="shared" si="140"/>
        <v>161</v>
      </c>
      <c r="F204" s="19">
        <f t="shared" si="136"/>
        <v>7109.25</v>
      </c>
      <c r="G204" s="21">
        <f t="shared" si="137"/>
        <v>15591.75</v>
      </c>
      <c r="H204" s="21">
        <f t="shared" si="133"/>
        <v>22701</v>
      </c>
      <c r="I204" s="21">
        <f t="shared" si="134"/>
        <v>2712575</v>
      </c>
      <c r="J204" s="26">
        <f t="shared" si="141"/>
        <v>9730</v>
      </c>
      <c r="K204" s="26">
        <f>CEILING(SUM(M203*(Sheet1!C204/100)*(Sheet1!D204/365)),0.25)</f>
        <v>11140.25</v>
      </c>
      <c r="L204" s="26">
        <f t="shared" si="138"/>
        <v>20870.25</v>
      </c>
      <c r="M204" s="26">
        <f t="shared" si="139"/>
        <v>1933470</v>
      </c>
    </row>
    <row r="205" spans="1:13" ht="18" customHeight="1">
      <c r="A205" s="52">
        <f t="shared" si="135"/>
        <v>2712575</v>
      </c>
      <c r="B205" s="20">
        <f t="shared" si="131"/>
        <v>360</v>
      </c>
      <c r="C205" s="20">
        <f t="shared" si="132"/>
        <v>6.75</v>
      </c>
      <c r="D205" s="20">
        <v>30</v>
      </c>
      <c r="E205" s="2">
        <f t="shared" si="140"/>
        <v>162</v>
      </c>
      <c r="F205" s="19">
        <f t="shared" si="136"/>
        <v>7651.75</v>
      </c>
      <c r="G205" s="21">
        <f t="shared" si="137"/>
        <v>15049.25</v>
      </c>
      <c r="H205" s="21">
        <f t="shared" si="133"/>
        <v>22701</v>
      </c>
      <c r="I205" s="21">
        <f t="shared" si="134"/>
        <v>2704923.25</v>
      </c>
      <c r="J205" s="26">
        <f t="shared" si="141"/>
        <v>9730</v>
      </c>
      <c r="K205" s="26">
        <f>CEILING(SUM(M204*(Sheet1!C205/100)*(Sheet1!D205/365)),0.25)</f>
        <v>10727</v>
      </c>
      <c r="L205" s="26">
        <f t="shared" si="138"/>
        <v>20457</v>
      </c>
      <c r="M205" s="26">
        <f t="shared" si="139"/>
        <v>1923740</v>
      </c>
    </row>
    <row r="206" spans="1:13" ht="18" customHeight="1">
      <c r="A206" s="52">
        <f t="shared" si="135"/>
        <v>2704923.25</v>
      </c>
      <c r="B206" s="20">
        <f t="shared" si="131"/>
        <v>360</v>
      </c>
      <c r="C206" s="20">
        <f t="shared" si="132"/>
        <v>6.75</v>
      </c>
      <c r="D206" s="20">
        <v>31</v>
      </c>
      <c r="E206" s="2">
        <f t="shared" si="140"/>
        <v>163</v>
      </c>
      <c r="F206" s="19">
        <f t="shared" si="136"/>
        <v>7194</v>
      </c>
      <c r="G206" s="21">
        <f t="shared" si="137"/>
        <v>15507</v>
      </c>
      <c r="H206" s="21">
        <f t="shared" si="133"/>
        <v>22701</v>
      </c>
      <c r="I206" s="21">
        <f t="shared" si="134"/>
        <v>2697729.25</v>
      </c>
      <c r="J206" s="26">
        <f t="shared" si="141"/>
        <v>9730</v>
      </c>
      <c r="K206" s="26">
        <f>CEILING(SUM(M205*(Sheet1!C206/100)*(Sheet1!D206/365)),0.25)</f>
        <v>11028.75</v>
      </c>
      <c r="L206" s="26">
        <f t="shared" si="138"/>
        <v>20758.75</v>
      </c>
      <c r="M206" s="26">
        <f t="shared" si="139"/>
        <v>1914010</v>
      </c>
    </row>
    <row r="207" spans="1:13" ht="18" customHeight="1">
      <c r="A207" s="52">
        <f t="shared" si="135"/>
        <v>2697729.25</v>
      </c>
      <c r="B207" s="20">
        <f t="shared" si="131"/>
        <v>360</v>
      </c>
      <c r="C207" s="20">
        <f t="shared" si="132"/>
        <v>6.75</v>
      </c>
      <c r="D207" s="20">
        <v>31</v>
      </c>
      <c r="E207" s="2">
        <f t="shared" si="140"/>
        <v>164</v>
      </c>
      <c r="F207" s="19">
        <f t="shared" si="136"/>
        <v>7235.25</v>
      </c>
      <c r="G207" s="21">
        <f t="shared" si="137"/>
        <v>15465.75</v>
      </c>
      <c r="H207" s="21">
        <f t="shared" si="133"/>
        <v>22701</v>
      </c>
      <c r="I207" s="21">
        <f t="shared" si="134"/>
        <v>2690494</v>
      </c>
      <c r="J207" s="26">
        <f t="shared" si="141"/>
        <v>9730</v>
      </c>
      <c r="K207" s="26">
        <f>CEILING(SUM(M206*(Sheet1!C207/100)*(Sheet1!D207/365)),0.25)</f>
        <v>10973</v>
      </c>
      <c r="L207" s="26">
        <f t="shared" si="138"/>
        <v>20703</v>
      </c>
      <c r="M207" s="26">
        <f t="shared" si="139"/>
        <v>1904280</v>
      </c>
    </row>
    <row r="208" spans="1:13" ht="18" customHeight="1">
      <c r="A208" s="52">
        <f t="shared" si="135"/>
        <v>2690494</v>
      </c>
      <c r="B208" s="20">
        <f t="shared" si="131"/>
        <v>360</v>
      </c>
      <c r="C208" s="20">
        <f t="shared" si="132"/>
        <v>6.75</v>
      </c>
      <c r="D208" s="20">
        <v>30</v>
      </c>
      <c r="E208" s="2">
        <f t="shared" si="140"/>
        <v>165</v>
      </c>
      <c r="F208" s="19">
        <f t="shared" si="136"/>
        <v>7774.25</v>
      </c>
      <c r="G208" s="21">
        <f t="shared" si="137"/>
        <v>14926.75</v>
      </c>
      <c r="H208" s="21">
        <f t="shared" si="133"/>
        <v>22701</v>
      </c>
      <c r="I208" s="21">
        <f t="shared" si="134"/>
        <v>2682719.75</v>
      </c>
      <c r="J208" s="26">
        <f t="shared" si="141"/>
        <v>9730</v>
      </c>
      <c r="K208" s="26">
        <f>CEILING(SUM(M207*(Sheet1!C208/100)*(Sheet1!D208/365)),0.25)</f>
        <v>10565</v>
      </c>
      <c r="L208" s="26">
        <f t="shared" si="138"/>
        <v>20295</v>
      </c>
      <c r="M208" s="26">
        <f t="shared" si="139"/>
        <v>1894550</v>
      </c>
    </row>
    <row r="209" spans="1:13" ht="18" customHeight="1">
      <c r="A209" s="52">
        <f t="shared" si="135"/>
        <v>2682719.75</v>
      </c>
      <c r="B209" s="20">
        <f t="shared" si="131"/>
        <v>360</v>
      </c>
      <c r="C209" s="20">
        <f t="shared" si="132"/>
        <v>6.75</v>
      </c>
      <c r="D209" s="20">
        <v>31</v>
      </c>
      <c r="E209" s="2">
        <f t="shared" si="140"/>
        <v>166</v>
      </c>
      <c r="F209" s="19">
        <f t="shared" si="136"/>
        <v>7321.25</v>
      </c>
      <c r="G209" s="21">
        <f t="shared" si="137"/>
        <v>15379.75</v>
      </c>
      <c r="H209" s="21">
        <f t="shared" si="133"/>
        <v>22701</v>
      </c>
      <c r="I209" s="21">
        <f t="shared" si="134"/>
        <v>2675398.5</v>
      </c>
      <c r="J209" s="26">
        <f t="shared" si="141"/>
        <v>9730</v>
      </c>
      <c r="K209" s="26">
        <f>CEILING(SUM(M208*(Sheet1!C209/100)*(Sheet1!D209/365)),0.25)</f>
        <v>10861.25</v>
      </c>
      <c r="L209" s="26">
        <f t="shared" si="138"/>
        <v>20591.25</v>
      </c>
      <c r="M209" s="26">
        <f t="shared" si="139"/>
        <v>1884820</v>
      </c>
    </row>
    <row r="210" spans="1:13" ht="18" customHeight="1">
      <c r="A210" s="52">
        <f t="shared" si="135"/>
        <v>2675398.5</v>
      </c>
      <c r="B210" s="20">
        <f t="shared" si="131"/>
        <v>360</v>
      </c>
      <c r="C210" s="20">
        <f t="shared" si="132"/>
        <v>6.75</v>
      </c>
      <c r="D210" s="20">
        <v>30</v>
      </c>
      <c r="E210" s="2">
        <f t="shared" si="140"/>
        <v>167</v>
      </c>
      <c r="F210" s="19">
        <f t="shared" si="136"/>
        <v>7858</v>
      </c>
      <c r="G210" s="21">
        <f t="shared" si="137"/>
        <v>14843</v>
      </c>
      <c r="H210" s="21">
        <f t="shared" si="133"/>
        <v>22701</v>
      </c>
      <c r="I210" s="21">
        <f t="shared" si="134"/>
        <v>2667540.5</v>
      </c>
      <c r="J210" s="26">
        <f t="shared" si="141"/>
        <v>9730</v>
      </c>
      <c r="K210" s="26">
        <f>CEILING(SUM(M209*(Sheet1!C210/100)*(Sheet1!D210/365)),0.25)</f>
        <v>10457</v>
      </c>
      <c r="L210" s="26">
        <f t="shared" si="138"/>
        <v>20187</v>
      </c>
      <c r="M210" s="26">
        <f t="shared" si="139"/>
        <v>1875090</v>
      </c>
    </row>
    <row r="211" spans="1:13" ht="18" customHeight="1">
      <c r="A211" s="52">
        <f t="shared" si="135"/>
        <v>2667540.5</v>
      </c>
      <c r="B211" s="20">
        <f t="shared" si="131"/>
        <v>360</v>
      </c>
      <c r="C211" s="20">
        <f t="shared" si="132"/>
        <v>6.75</v>
      </c>
      <c r="D211" s="20">
        <v>31</v>
      </c>
      <c r="E211" s="2">
        <f t="shared" si="140"/>
        <v>168</v>
      </c>
      <c r="F211" s="19">
        <f t="shared" si="136"/>
        <v>7408.25</v>
      </c>
      <c r="G211" s="21">
        <f t="shared" si="137"/>
        <v>15292.75</v>
      </c>
      <c r="H211" s="21">
        <f>H200</f>
        <v>22701</v>
      </c>
      <c r="I211" s="21">
        <f t="shared" si="134"/>
        <v>2660132.25</v>
      </c>
      <c r="J211" s="26">
        <f t="shared" si="141"/>
        <v>9730</v>
      </c>
      <c r="K211" s="26">
        <f>CEILING(SUM(M210*(Sheet1!C211/100)*(Sheet1!D211/365)),0.25)</f>
        <v>10749.75</v>
      </c>
      <c r="L211" s="26">
        <f t="shared" si="138"/>
        <v>20479.75</v>
      </c>
      <c r="M211" s="26">
        <f t="shared" si="139"/>
        <v>1865360</v>
      </c>
    </row>
    <row r="212" spans="1:13" s="15" customFormat="1" ht="18" customHeight="1">
      <c r="A212" s="52"/>
      <c r="B212" s="11"/>
      <c r="C212" s="11"/>
      <c r="D212" s="29" t="s">
        <v>16</v>
      </c>
      <c r="E212" s="29">
        <v>14</v>
      </c>
      <c r="F212" s="12" t="s">
        <v>10</v>
      </c>
      <c r="G212" s="13" t="s">
        <v>11</v>
      </c>
      <c r="H212" s="13" t="s">
        <v>17</v>
      </c>
      <c r="I212" s="13" t="s">
        <v>13</v>
      </c>
      <c r="J212" s="27" t="s">
        <v>10</v>
      </c>
      <c r="K212" s="28" t="s">
        <v>11</v>
      </c>
      <c r="L212" s="28" t="s">
        <v>12</v>
      </c>
      <c r="M212" s="28" t="s">
        <v>13</v>
      </c>
    </row>
    <row r="213" spans="1:13" s="15" customFormat="1" ht="18" customHeight="1">
      <c r="A213" s="52"/>
      <c r="B213" s="11"/>
      <c r="C213" s="11"/>
      <c r="D213" s="30"/>
      <c r="E213" s="30"/>
      <c r="F213" s="12">
        <f>SUM(F200:F211)</f>
        <v>89583.25</v>
      </c>
      <c r="G213" s="13">
        <f>SUM(G200:G211)</f>
        <v>182828.75</v>
      </c>
      <c r="H213" s="13">
        <f>F213+G213</f>
        <v>272412</v>
      </c>
      <c r="I213" s="13">
        <f>A200-F213</f>
        <v>2660132.25</v>
      </c>
      <c r="J213" s="28">
        <f>SUM(J200:J211)</f>
        <v>116760</v>
      </c>
      <c r="K213" s="28">
        <f>SUM(K200:K211)</f>
        <v>130165</v>
      </c>
      <c r="L213" s="28">
        <f>SUM(L200:L211)</f>
        <v>246925</v>
      </c>
      <c r="M213" s="28">
        <f>M211</f>
        <v>1865360</v>
      </c>
    </row>
    <row r="214" spans="1:13" s="15" customFormat="1" ht="18" customHeight="1">
      <c r="A214" s="52"/>
      <c r="B214" s="17"/>
      <c r="C214" s="17"/>
      <c r="D214" s="17"/>
      <c r="E214" s="17"/>
      <c r="F214" s="16"/>
      <c r="G214" s="18"/>
      <c r="H214" s="18"/>
      <c r="I214" s="18"/>
      <c r="J214" s="18"/>
      <c r="K214" s="18"/>
      <c r="L214" s="18"/>
      <c r="M214" s="18"/>
    </row>
    <row r="215" spans="1:13" ht="18" customHeight="1">
      <c r="A215" s="52">
        <f>I211</f>
        <v>2660132.25</v>
      </c>
      <c r="B215" s="20">
        <f t="shared" ref="B215:B226" si="142">B200</f>
        <v>360</v>
      </c>
      <c r="C215" s="20">
        <f t="shared" ref="C215:C226" si="143">C50</f>
        <v>6.75</v>
      </c>
      <c r="D215" s="20">
        <v>31</v>
      </c>
      <c r="E215" s="2">
        <f>E211+1</f>
        <v>169</v>
      </c>
      <c r="F215" s="19">
        <f>CEILING(H215-G215,0.25)</f>
        <v>7450.75</v>
      </c>
      <c r="G215" s="21">
        <f>CEILING(SUM(A215*(C215/100)*D215/365),0.25)</f>
        <v>15250.25</v>
      </c>
      <c r="H215" s="21">
        <f t="shared" ref="H215:H225" si="144">H201</f>
        <v>22701</v>
      </c>
      <c r="I215" s="21">
        <f t="shared" ref="I215:I226" si="145">A215-F215</f>
        <v>2652681.5</v>
      </c>
      <c r="J215" s="26">
        <f>CEILING(IF((MOD(J211,10))=0,(J211+0),J211-MOD(J211,10)+10),0.25)</f>
        <v>9730</v>
      </c>
      <c r="K215" s="26">
        <f>CEILING(SUM(M213*(Sheet1!C215/100)*(Sheet1!D215/365)),0.25)</f>
        <v>10694</v>
      </c>
      <c r="L215" s="26">
        <f>CEILING(J215+K215,0.25)</f>
        <v>20424</v>
      </c>
      <c r="M215" s="26">
        <f>M213-J215</f>
        <v>1855630</v>
      </c>
    </row>
    <row r="216" spans="1:13" ht="18" customHeight="1">
      <c r="A216" s="52">
        <f t="shared" ref="A216:A226" si="146">I215</f>
        <v>2652681.5</v>
      </c>
      <c r="B216" s="20">
        <f t="shared" si="142"/>
        <v>360</v>
      </c>
      <c r="C216" s="20">
        <f t="shared" si="143"/>
        <v>6.75</v>
      </c>
      <c r="D216" s="20">
        <v>28</v>
      </c>
      <c r="E216" s="2">
        <f>E215+1</f>
        <v>170</v>
      </c>
      <c r="F216" s="19">
        <f t="shared" ref="F216:F226" si="147">CEILING(H216-G216,0.25)</f>
        <v>8965</v>
      </c>
      <c r="G216" s="21">
        <f t="shared" ref="G216:G226" si="148">CEILING(SUM(A216*(C216/100)*D216/365),0.25)</f>
        <v>13736</v>
      </c>
      <c r="H216" s="21">
        <f t="shared" si="144"/>
        <v>22701</v>
      </c>
      <c r="I216" s="21">
        <f t="shared" si="145"/>
        <v>2643716.5</v>
      </c>
      <c r="J216" s="26">
        <f>CEILING(IF((MOD(J215,10))=0,(J215+0),J215-MOD(J215,10)+10),0.25)</f>
        <v>9730</v>
      </c>
      <c r="K216" s="26">
        <f>CEILING(SUM(M215*(Sheet1!C216/100)*(Sheet1!D216/365)),0.25)</f>
        <v>9608.75</v>
      </c>
      <c r="L216" s="26">
        <f t="shared" ref="L216:L226" si="149">CEILING(J216+K216,0.25)</f>
        <v>19338.75</v>
      </c>
      <c r="M216" s="26">
        <f t="shared" ref="M216:M226" si="150">M215-J216</f>
        <v>1845900</v>
      </c>
    </row>
    <row r="217" spans="1:13" ht="18" customHeight="1">
      <c r="A217" s="52">
        <f t="shared" si="146"/>
        <v>2643716.5</v>
      </c>
      <c r="B217" s="20">
        <f t="shared" si="142"/>
        <v>360</v>
      </c>
      <c r="C217" s="20">
        <f t="shared" si="143"/>
        <v>6.75</v>
      </c>
      <c r="D217" s="20">
        <v>31</v>
      </c>
      <c r="E217" s="2">
        <f t="shared" ref="E217:E226" si="151">E216+1</f>
        <v>171</v>
      </c>
      <c r="F217" s="19">
        <f t="shared" si="147"/>
        <v>7544.75</v>
      </c>
      <c r="G217" s="21">
        <f t="shared" si="148"/>
        <v>15156.25</v>
      </c>
      <c r="H217" s="21">
        <f t="shared" si="144"/>
        <v>22701</v>
      </c>
      <c r="I217" s="21">
        <f t="shared" si="145"/>
        <v>2636171.75</v>
      </c>
      <c r="J217" s="26">
        <f t="shared" ref="J217:J226" si="152">CEILING(IF((MOD(J216,10))=0,(J216+0),J216-MOD(J216,10)+10),0.25)</f>
        <v>9730</v>
      </c>
      <c r="K217" s="26">
        <f>CEILING(SUM(M216*(Sheet1!C217/100)*(Sheet1!D217/365)),0.25)</f>
        <v>10582.5</v>
      </c>
      <c r="L217" s="26">
        <f t="shared" si="149"/>
        <v>20312.5</v>
      </c>
      <c r="M217" s="26">
        <f t="shared" si="150"/>
        <v>1836170</v>
      </c>
    </row>
    <row r="218" spans="1:13" ht="18" customHeight="1">
      <c r="A218" s="52">
        <f t="shared" si="146"/>
        <v>2636171.75</v>
      </c>
      <c r="B218" s="20">
        <f t="shared" si="142"/>
        <v>360</v>
      </c>
      <c r="C218" s="20">
        <f t="shared" si="143"/>
        <v>6.75</v>
      </c>
      <c r="D218" s="20">
        <v>30</v>
      </c>
      <c r="E218" s="2">
        <f t="shared" si="151"/>
        <v>172</v>
      </c>
      <c r="F218" s="19">
        <f t="shared" si="147"/>
        <v>8075.5</v>
      </c>
      <c r="G218" s="21">
        <f t="shared" si="148"/>
        <v>14625.5</v>
      </c>
      <c r="H218" s="21">
        <f t="shared" si="144"/>
        <v>22701</v>
      </c>
      <c r="I218" s="21">
        <f t="shared" si="145"/>
        <v>2628096.25</v>
      </c>
      <c r="J218" s="26">
        <f t="shared" si="152"/>
        <v>9730</v>
      </c>
      <c r="K218" s="26">
        <f>CEILING(SUM(M217*(Sheet1!C218/100)*(Sheet1!D218/365)),0.25)</f>
        <v>10187</v>
      </c>
      <c r="L218" s="26">
        <f t="shared" si="149"/>
        <v>19917</v>
      </c>
      <c r="M218" s="26">
        <f t="shared" si="150"/>
        <v>1826440</v>
      </c>
    </row>
    <row r="219" spans="1:13" ht="18" customHeight="1">
      <c r="A219" s="52">
        <f t="shared" si="146"/>
        <v>2628096.25</v>
      </c>
      <c r="B219" s="20">
        <f t="shared" si="142"/>
        <v>360</v>
      </c>
      <c r="C219" s="20">
        <f t="shared" si="143"/>
        <v>6.75</v>
      </c>
      <c r="D219" s="20">
        <v>31</v>
      </c>
      <c r="E219" s="2">
        <f t="shared" si="151"/>
        <v>173</v>
      </c>
      <c r="F219" s="19">
        <f t="shared" si="147"/>
        <v>7634.25</v>
      </c>
      <c r="G219" s="21">
        <f t="shared" si="148"/>
        <v>15066.75</v>
      </c>
      <c r="H219" s="21">
        <f t="shared" si="144"/>
        <v>22701</v>
      </c>
      <c r="I219" s="21">
        <f t="shared" si="145"/>
        <v>2620462</v>
      </c>
      <c r="J219" s="26">
        <f t="shared" si="152"/>
        <v>9730</v>
      </c>
      <c r="K219" s="26">
        <f>CEILING(SUM(M218*(Sheet1!C219/100)*(Sheet1!D219/365)),0.25)</f>
        <v>10471</v>
      </c>
      <c r="L219" s="26">
        <f t="shared" si="149"/>
        <v>20201</v>
      </c>
      <c r="M219" s="26">
        <f t="shared" si="150"/>
        <v>1816710</v>
      </c>
    </row>
    <row r="220" spans="1:13" ht="18" customHeight="1">
      <c r="A220" s="52">
        <f t="shared" si="146"/>
        <v>2620462</v>
      </c>
      <c r="B220" s="20">
        <f t="shared" si="142"/>
        <v>360</v>
      </c>
      <c r="C220" s="20">
        <f t="shared" si="143"/>
        <v>6.75</v>
      </c>
      <c r="D220" s="20">
        <v>30</v>
      </c>
      <c r="E220" s="2">
        <f t="shared" si="151"/>
        <v>174</v>
      </c>
      <c r="F220" s="19">
        <f t="shared" si="147"/>
        <v>8162.75</v>
      </c>
      <c r="G220" s="21">
        <f t="shared" si="148"/>
        <v>14538.25</v>
      </c>
      <c r="H220" s="21">
        <f t="shared" si="144"/>
        <v>22701</v>
      </c>
      <c r="I220" s="21">
        <f t="shared" si="145"/>
        <v>2612299.25</v>
      </c>
      <c r="J220" s="26">
        <f t="shared" si="152"/>
        <v>9730</v>
      </c>
      <c r="K220" s="26">
        <f>CEILING(SUM(M219*(Sheet1!C220/100)*(Sheet1!D220/365)),0.25)</f>
        <v>10079.25</v>
      </c>
      <c r="L220" s="26">
        <f t="shared" si="149"/>
        <v>19809.25</v>
      </c>
      <c r="M220" s="26">
        <f t="shared" si="150"/>
        <v>1806980</v>
      </c>
    </row>
    <row r="221" spans="1:13" ht="18" customHeight="1">
      <c r="A221" s="52">
        <f t="shared" si="146"/>
        <v>2612299.25</v>
      </c>
      <c r="B221" s="20">
        <f t="shared" si="142"/>
        <v>360</v>
      </c>
      <c r="C221" s="20">
        <f t="shared" si="143"/>
        <v>6.75</v>
      </c>
      <c r="D221" s="20">
        <v>31</v>
      </c>
      <c r="E221" s="2">
        <f t="shared" si="151"/>
        <v>175</v>
      </c>
      <c r="F221" s="19">
        <f t="shared" si="147"/>
        <v>7725</v>
      </c>
      <c r="G221" s="21">
        <f t="shared" si="148"/>
        <v>14976</v>
      </c>
      <c r="H221" s="21">
        <f t="shared" si="144"/>
        <v>22701</v>
      </c>
      <c r="I221" s="21">
        <f t="shared" si="145"/>
        <v>2604574.25</v>
      </c>
      <c r="J221" s="26">
        <f t="shared" si="152"/>
        <v>9730</v>
      </c>
      <c r="K221" s="26">
        <f>CEILING(SUM(M220*(Sheet1!C221/100)*(Sheet1!D221/365)),0.25)</f>
        <v>10359.25</v>
      </c>
      <c r="L221" s="26">
        <f t="shared" si="149"/>
        <v>20089.25</v>
      </c>
      <c r="M221" s="26">
        <f t="shared" si="150"/>
        <v>1797250</v>
      </c>
    </row>
    <row r="222" spans="1:13" ht="18" customHeight="1">
      <c r="A222" s="52">
        <f t="shared" si="146"/>
        <v>2604574.25</v>
      </c>
      <c r="B222" s="20">
        <f t="shared" si="142"/>
        <v>360</v>
      </c>
      <c r="C222" s="20">
        <f t="shared" si="143"/>
        <v>6.75</v>
      </c>
      <c r="D222" s="20">
        <v>31</v>
      </c>
      <c r="E222" s="2">
        <f t="shared" si="151"/>
        <v>176</v>
      </c>
      <c r="F222" s="19">
        <f t="shared" si="147"/>
        <v>7769.25</v>
      </c>
      <c r="G222" s="21">
        <f t="shared" si="148"/>
        <v>14931.75</v>
      </c>
      <c r="H222" s="21">
        <f t="shared" si="144"/>
        <v>22701</v>
      </c>
      <c r="I222" s="21">
        <f t="shared" si="145"/>
        <v>2596805</v>
      </c>
      <c r="J222" s="26">
        <f t="shared" si="152"/>
        <v>9730</v>
      </c>
      <c r="K222" s="26">
        <f>CEILING(SUM(M221*(Sheet1!C222/100)*(Sheet1!D222/365)),0.25)</f>
        <v>10303.5</v>
      </c>
      <c r="L222" s="26">
        <f t="shared" si="149"/>
        <v>20033.5</v>
      </c>
      <c r="M222" s="26">
        <f t="shared" si="150"/>
        <v>1787520</v>
      </c>
    </row>
    <row r="223" spans="1:13" ht="18" customHeight="1">
      <c r="A223" s="52">
        <f t="shared" si="146"/>
        <v>2596805</v>
      </c>
      <c r="B223" s="20">
        <f t="shared" si="142"/>
        <v>360</v>
      </c>
      <c r="C223" s="20">
        <f t="shared" si="143"/>
        <v>6.75</v>
      </c>
      <c r="D223" s="20">
        <v>30</v>
      </c>
      <c r="E223" s="2">
        <f t="shared" si="151"/>
        <v>177</v>
      </c>
      <c r="F223" s="19">
        <f t="shared" si="147"/>
        <v>8294</v>
      </c>
      <c r="G223" s="21">
        <f t="shared" si="148"/>
        <v>14407</v>
      </c>
      <c r="H223" s="21">
        <f t="shared" si="144"/>
        <v>22701</v>
      </c>
      <c r="I223" s="21">
        <f t="shared" si="145"/>
        <v>2588511</v>
      </c>
      <c r="J223" s="26">
        <f t="shared" si="152"/>
        <v>9730</v>
      </c>
      <c r="K223" s="26">
        <f>CEILING(SUM(M222*(Sheet1!C223/100)*(Sheet1!D223/365)),0.25)</f>
        <v>9917.25</v>
      </c>
      <c r="L223" s="26">
        <f t="shared" si="149"/>
        <v>19647.25</v>
      </c>
      <c r="M223" s="26">
        <f t="shared" si="150"/>
        <v>1777790</v>
      </c>
    </row>
    <row r="224" spans="1:13" ht="18" customHeight="1">
      <c r="A224" s="52">
        <f t="shared" si="146"/>
        <v>2588511</v>
      </c>
      <c r="B224" s="20">
        <f t="shared" si="142"/>
        <v>360</v>
      </c>
      <c r="C224" s="20">
        <f t="shared" si="143"/>
        <v>6.75</v>
      </c>
      <c r="D224" s="20">
        <v>31</v>
      </c>
      <c r="E224" s="2">
        <f t="shared" si="151"/>
        <v>178</v>
      </c>
      <c r="F224" s="19">
        <f t="shared" si="147"/>
        <v>7861.25</v>
      </c>
      <c r="G224" s="21">
        <f t="shared" si="148"/>
        <v>14839.75</v>
      </c>
      <c r="H224" s="21">
        <f t="shared" si="144"/>
        <v>22701</v>
      </c>
      <c r="I224" s="21">
        <f t="shared" si="145"/>
        <v>2580649.75</v>
      </c>
      <c r="J224" s="26">
        <f t="shared" si="152"/>
        <v>9730</v>
      </c>
      <c r="K224" s="26">
        <f>CEILING(SUM(M223*(Sheet1!C224/100)*(Sheet1!D224/365)),0.25)</f>
        <v>10192</v>
      </c>
      <c r="L224" s="26">
        <f t="shared" si="149"/>
        <v>19922</v>
      </c>
      <c r="M224" s="26">
        <f t="shared" si="150"/>
        <v>1768060</v>
      </c>
    </row>
    <row r="225" spans="1:13" ht="18" customHeight="1">
      <c r="A225" s="52">
        <f t="shared" si="146"/>
        <v>2580649.75</v>
      </c>
      <c r="B225" s="20">
        <f t="shared" si="142"/>
        <v>360</v>
      </c>
      <c r="C225" s="20">
        <f t="shared" si="143"/>
        <v>6.75</v>
      </c>
      <c r="D225" s="20">
        <v>30</v>
      </c>
      <c r="E225" s="2">
        <f t="shared" si="151"/>
        <v>179</v>
      </c>
      <c r="F225" s="19">
        <f t="shared" si="147"/>
        <v>8383.5</v>
      </c>
      <c r="G225" s="21">
        <f t="shared" si="148"/>
        <v>14317.5</v>
      </c>
      <c r="H225" s="21">
        <f t="shared" si="144"/>
        <v>22701</v>
      </c>
      <c r="I225" s="21">
        <f t="shared" si="145"/>
        <v>2572266.25</v>
      </c>
      <c r="J225" s="26">
        <f t="shared" si="152"/>
        <v>9730</v>
      </c>
      <c r="K225" s="26">
        <f>CEILING(SUM(M224*(Sheet1!C225/100)*(Sheet1!D225/365)),0.25)</f>
        <v>9809.25</v>
      </c>
      <c r="L225" s="26">
        <f t="shared" si="149"/>
        <v>19539.25</v>
      </c>
      <c r="M225" s="26">
        <f t="shared" si="150"/>
        <v>1758330</v>
      </c>
    </row>
    <row r="226" spans="1:13" ht="18" customHeight="1">
      <c r="A226" s="52">
        <f t="shared" si="146"/>
        <v>2572266.25</v>
      </c>
      <c r="B226" s="20">
        <f t="shared" si="142"/>
        <v>360</v>
      </c>
      <c r="C226" s="20">
        <f t="shared" si="143"/>
        <v>6.75</v>
      </c>
      <c r="D226" s="20">
        <v>31</v>
      </c>
      <c r="E226" s="2">
        <f t="shared" si="151"/>
        <v>180</v>
      </c>
      <c r="F226" s="19">
        <f t="shared" si="147"/>
        <v>7954.5</v>
      </c>
      <c r="G226" s="21">
        <f t="shared" si="148"/>
        <v>14746.5</v>
      </c>
      <c r="H226" s="21">
        <f>H215</f>
        <v>22701</v>
      </c>
      <c r="I226" s="21">
        <f t="shared" si="145"/>
        <v>2564311.75</v>
      </c>
      <c r="J226" s="26">
        <f t="shared" si="152"/>
        <v>9730</v>
      </c>
      <c r="K226" s="26">
        <f>CEILING(SUM(M225*(Sheet1!C226/100)*(Sheet1!D226/365)),0.25)</f>
        <v>10080.5</v>
      </c>
      <c r="L226" s="26">
        <f t="shared" si="149"/>
        <v>19810.5</v>
      </c>
      <c r="M226" s="26">
        <f t="shared" si="150"/>
        <v>1748600</v>
      </c>
    </row>
    <row r="227" spans="1:13" s="15" customFormat="1" ht="18" customHeight="1">
      <c r="A227" s="52"/>
      <c r="B227" s="11"/>
      <c r="C227" s="11"/>
      <c r="D227" s="29" t="s">
        <v>16</v>
      </c>
      <c r="E227" s="29">
        <v>15</v>
      </c>
      <c r="F227" s="12" t="s">
        <v>10</v>
      </c>
      <c r="G227" s="13" t="s">
        <v>11</v>
      </c>
      <c r="H227" s="13" t="s">
        <v>17</v>
      </c>
      <c r="I227" s="13" t="s">
        <v>13</v>
      </c>
      <c r="J227" s="27" t="s">
        <v>10</v>
      </c>
      <c r="K227" s="28" t="s">
        <v>11</v>
      </c>
      <c r="L227" s="28" t="s">
        <v>12</v>
      </c>
      <c r="M227" s="28" t="s">
        <v>13</v>
      </c>
    </row>
    <row r="228" spans="1:13" s="15" customFormat="1" ht="18" customHeight="1">
      <c r="A228" s="52"/>
      <c r="B228" s="11"/>
      <c r="C228" s="11"/>
      <c r="D228" s="30"/>
      <c r="E228" s="30"/>
      <c r="F228" s="12">
        <f>SUM(F215:F226)</f>
        <v>95820.5</v>
      </c>
      <c r="G228" s="13">
        <f>SUM(G215:G226)</f>
        <v>176591.5</v>
      </c>
      <c r="H228" s="13">
        <f>F228+G228</f>
        <v>272412</v>
      </c>
      <c r="I228" s="13">
        <f>A215-F228</f>
        <v>2564311.75</v>
      </c>
      <c r="J228" s="28">
        <f>SUM(J215:J226)</f>
        <v>116760</v>
      </c>
      <c r="K228" s="28">
        <f>SUM(K215:K226)</f>
        <v>122284.25</v>
      </c>
      <c r="L228" s="28">
        <f>SUM(L215:L226)</f>
        <v>239044.25</v>
      </c>
      <c r="M228" s="28">
        <f>M226</f>
        <v>1748600</v>
      </c>
    </row>
    <row r="229" spans="1:13" s="15" customFormat="1" ht="18" customHeight="1">
      <c r="A229" s="52"/>
      <c r="B229" s="17"/>
      <c r="C229" s="17"/>
      <c r="D229" s="17"/>
      <c r="E229" s="17"/>
      <c r="F229" s="16"/>
      <c r="G229" s="18"/>
      <c r="H229" s="18"/>
      <c r="I229" s="18"/>
      <c r="J229" s="18"/>
      <c r="K229" s="18"/>
      <c r="L229" s="18"/>
      <c r="M229" s="18"/>
    </row>
    <row r="230" spans="1:13" ht="18" customHeight="1">
      <c r="A230" s="52">
        <f>I226</f>
        <v>2564311.75</v>
      </c>
      <c r="B230" s="20">
        <f t="shared" ref="B230:B241" si="153">B215</f>
        <v>360</v>
      </c>
      <c r="C230" s="20">
        <f t="shared" ref="C230:C241" si="154">C65</f>
        <v>6.75</v>
      </c>
      <c r="D230" s="20">
        <v>31</v>
      </c>
      <c r="E230" s="2">
        <f>E226+1</f>
        <v>181</v>
      </c>
      <c r="F230" s="19">
        <f>CEILING(H230-G230,0.25)</f>
        <v>8000</v>
      </c>
      <c r="G230" s="21">
        <f>CEILING(SUM(A230*(C230/100)*D230/365),0.25)</f>
        <v>14701</v>
      </c>
      <c r="H230" s="21">
        <f t="shared" ref="H230:H240" si="155">H216</f>
        <v>22701</v>
      </c>
      <c r="I230" s="21">
        <f t="shared" ref="I230:I241" si="156">A230-F230</f>
        <v>2556311.75</v>
      </c>
      <c r="J230" s="26">
        <f>CEILING(IF((MOD(J226,10))=0,(J226+0),J226-MOD(J226,10)+10),0.25)</f>
        <v>9730</v>
      </c>
      <c r="K230" s="26">
        <f>CEILING(SUM(M228*(Sheet1!C230/100)*(Sheet1!D230/365)),0.25)</f>
        <v>10024.75</v>
      </c>
      <c r="L230" s="26">
        <f>CEILING(J230+K230,0.25)</f>
        <v>19754.75</v>
      </c>
      <c r="M230" s="26">
        <f>M228-J230</f>
        <v>1738870</v>
      </c>
    </row>
    <row r="231" spans="1:13" ht="18" customHeight="1">
      <c r="A231" s="52">
        <f t="shared" ref="A231:A241" si="157">I230</f>
        <v>2556311.75</v>
      </c>
      <c r="B231" s="20">
        <f t="shared" si="153"/>
        <v>360</v>
      </c>
      <c r="C231" s="20">
        <f t="shared" si="154"/>
        <v>6.75</v>
      </c>
      <c r="D231" s="20">
        <v>28</v>
      </c>
      <c r="E231" s="2">
        <f>E230+1</f>
        <v>182</v>
      </c>
      <c r="F231" s="19">
        <f t="shared" ref="F231:F241" si="158">CEILING(H231-G231,0.25)</f>
        <v>9464</v>
      </c>
      <c r="G231" s="21">
        <f t="shared" ref="G231:G241" si="159">CEILING(SUM(A231*(C231/100)*D231/365),0.25)</f>
        <v>13237</v>
      </c>
      <c r="H231" s="21">
        <f t="shared" si="155"/>
        <v>22701</v>
      </c>
      <c r="I231" s="21">
        <f t="shared" si="156"/>
        <v>2546847.75</v>
      </c>
      <c r="J231" s="26">
        <f>CEILING(IF((MOD(J230,10))=0,(J230+0),J230-MOD(J230,10)+10),0.25)</f>
        <v>9730</v>
      </c>
      <c r="K231" s="26">
        <f>CEILING(SUM(M230*(Sheet1!C231/100)*(Sheet1!D231/365)),0.25)</f>
        <v>9004.25</v>
      </c>
      <c r="L231" s="26">
        <f t="shared" ref="L231:L241" si="160">CEILING(J231+K231,0.25)</f>
        <v>18734.25</v>
      </c>
      <c r="M231" s="26">
        <f t="shared" ref="M231:M241" si="161">M230-J231</f>
        <v>1729140</v>
      </c>
    </row>
    <row r="232" spans="1:13" ht="18" customHeight="1">
      <c r="A232" s="52">
        <f t="shared" si="157"/>
        <v>2546847.75</v>
      </c>
      <c r="B232" s="20">
        <f t="shared" si="153"/>
        <v>360</v>
      </c>
      <c r="C232" s="20">
        <f t="shared" si="154"/>
        <v>6.75</v>
      </c>
      <c r="D232" s="20">
        <v>31</v>
      </c>
      <c r="E232" s="2">
        <f t="shared" ref="E232:E241" si="162">E231+1</f>
        <v>183</v>
      </c>
      <c r="F232" s="19">
        <f t="shared" si="158"/>
        <v>8100</v>
      </c>
      <c r="G232" s="21">
        <f t="shared" si="159"/>
        <v>14601</v>
      </c>
      <c r="H232" s="21">
        <f t="shared" si="155"/>
        <v>22701</v>
      </c>
      <c r="I232" s="21">
        <f t="shared" si="156"/>
        <v>2538747.75</v>
      </c>
      <c r="J232" s="26">
        <f t="shared" ref="J232:J241" si="163">CEILING(IF((MOD(J231,10))=0,(J231+0),J231-MOD(J231,10)+10),0.25)</f>
        <v>9730</v>
      </c>
      <c r="K232" s="26">
        <f>CEILING(SUM(M231*(Sheet1!C232/100)*(Sheet1!D232/365)),0.25)</f>
        <v>9913</v>
      </c>
      <c r="L232" s="26">
        <f t="shared" si="160"/>
        <v>19643</v>
      </c>
      <c r="M232" s="26">
        <f t="shared" si="161"/>
        <v>1719410</v>
      </c>
    </row>
    <row r="233" spans="1:13" ht="18" customHeight="1">
      <c r="A233" s="52">
        <f t="shared" si="157"/>
        <v>2538747.75</v>
      </c>
      <c r="B233" s="20">
        <f t="shared" si="153"/>
        <v>360</v>
      </c>
      <c r="C233" s="20">
        <f t="shared" si="154"/>
        <v>6.75</v>
      </c>
      <c r="D233" s="20">
        <v>30</v>
      </c>
      <c r="E233" s="2">
        <f t="shared" si="162"/>
        <v>184</v>
      </c>
      <c r="F233" s="19">
        <f t="shared" si="158"/>
        <v>8616</v>
      </c>
      <c r="G233" s="21">
        <f t="shared" si="159"/>
        <v>14085</v>
      </c>
      <c r="H233" s="21">
        <f t="shared" si="155"/>
        <v>22701</v>
      </c>
      <c r="I233" s="21">
        <f t="shared" si="156"/>
        <v>2530131.75</v>
      </c>
      <c r="J233" s="26">
        <f t="shared" si="163"/>
        <v>9730</v>
      </c>
      <c r="K233" s="26">
        <f>CEILING(SUM(M232*(Sheet1!C233/100)*(Sheet1!D233/365)),0.25)</f>
        <v>9539.25</v>
      </c>
      <c r="L233" s="26">
        <f t="shared" si="160"/>
        <v>19269.25</v>
      </c>
      <c r="M233" s="26">
        <f t="shared" si="161"/>
        <v>1709680</v>
      </c>
    </row>
    <row r="234" spans="1:13" ht="18" customHeight="1">
      <c r="A234" s="52">
        <f t="shared" si="157"/>
        <v>2530131.75</v>
      </c>
      <c r="B234" s="20">
        <f t="shared" si="153"/>
        <v>360</v>
      </c>
      <c r="C234" s="20">
        <f t="shared" si="154"/>
        <v>6.75</v>
      </c>
      <c r="D234" s="20">
        <v>31</v>
      </c>
      <c r="E234" s="2">
        <f t="shared" si="162"/>
        <v>185</v>
      </c>
      <c r="F234" s="19">
        <f t="shared" si="158"/>
        <v>8196</v>
      </c>
      <c r="G234" s="21">
        <f t="shared" si="159"/>
        <v>14505</v>
      </c>
      <c r="H234" s="21">
        <f t="shared" si="155"/>
        <v>22701</v>
      </c>
      <c r="I234" s="21">
        <f t="shared" si="156"/>
        <v>2521935.75</v>
      </c>
      <c r="J234" s="26">
        <f t="shared" si="163"/>
        <v>9730</v>
      </c>
      <c r="K234" s="26">
        <f>CEILING(SUM(M233*(Sheet1!C234/100)*(Sheet1!D234/365)),0.25)</f>
        <v>9801.5</v>
      </c>
      <c r="L234" s="26">
        <f t="shared" si="160"/>
        <v>19531.5</v>
      </c>
      <c r="M234" s="26">
        <f t="shared" si="161"/>
        <v>1699950</v>
      </c>
    </row>
    <row r="235" spans="1:13" ht="18" customHeight="1">
      <c r="A235" s="52">
        <f t="shared" si="157"/>
        <v>2521935.75</v>
      </c>
      <c r="B235" s="20">
        <f t="shared" si="153"/>
        <v>360</v>
      </c>
      <c r="C235" s="20">
        <f t="shared" si="154"/>
        <v>6.75</v>
      </c>
      <c r="D235" s="20">
        <v>30</v>
      </c>
      <c r="E235" s="2">
        <f t="shared" si="162"/>
        <v>186</v>
      </c>
      <c r="F235" s="19">
        <f t="shared" si="158"/>
        <v>8709.25</v>
      </c>
      <c r="G235" s="21">
        <f t="shared" si="159"/>
        <v>13991.75</v>
      </c>
      <c r="H235" s="21">
        <f t="shared" si="155"/>
        <v>22701</v>
      </c>
      <c r="I235" s="21">
        <f t="shared" si="156"/>
        <v>2513226.5</v>
      </c>
      <c r="J235" s="26">
        <f t="shared" si="163"/>
        <v>9730</v>
      </c>
      <c r="K235" s="26">
        <f>CEILING(SUM(M234*(Sheet1!C235/100)*(Sheet1!D235/365)),0.25)</f>
        <v>9431.25</v>
      </c>
      <c r="L235" s="26">
        <f t="shared" si="160"/>
        <v>19161.25</v>
      </c>
      <c r="M235" s="26">
        <f t="shared" si="161"/>
        <v>1690220</v>
      </c>
    </row>
    <row r="236" spans="1:13" ht="18" customHeight="1">
      <c r="A236" s="52">
        <f t="shared" si="157"/>
        <v>2513226.5</v>
      </c>
      <c r="B236" s="20">
        <f t="shared" si="153"/>
        <v>360</v>
      </c>
      <c r="C236" s="20">
        <f t="shared" si="154"/>
        <v>6.75</v>
      </c>
      <c r="D236" s="20">
        <v>31</v>
      </c>
      <c r="E236" s="2">
        <f t="shared" si="162"/>
        <v>187</v>
      </c>
      <c r="F236" s="19">
        <f t="shared" si="158"/>
        <v>8292.75</v>
      </c>
      <c r="G236" s="21">
        <f t="shared" si="159"/>
        <v>14408.25</v>
      </c>
      <c r="H236" s="21">
        <f t="shared" si="155"/>
        <v>22701</v>
      </c>
      <c r="I236" s="21">
        <f t="shared" si="156"/>
        <v>2504933.75</v>
      </c>
      <c r="J236" s="26">
        <f t="shared" si="163"/>
        <v>9730</v>
      </c>
      <c r="K236" s="26">
        <f>CEILING(SUM(M235*(Sheet1!C236/100)*(Sheet1!D236/365)),0.25)</f>
        <v>9690</v>
      </c>
      <c r="L236" s="26">
        <f t="shared" si="160"/>
        <v>19420</v>
      </c>
      <c r="M236" s="26">
        <f t="shared" si="161"/>
        <v>1680490</v>
      </c>
    </row>
    <row r="237" spans="1:13" ht="18" customHeight="1">
      <c r="A237" s="52">
        <f t="shared" si="157"/>
        <v>2504933.75</v>
      </c>
      <c r="B237" s="20">
        <f t="shared" si="153"/>
        <v>360</v>
      </c>
      <c r="C237" s="20">
        <f t="shared" si="154"/>
        <v>6.75</v>
      </c>
      <c r="D237" s="20">
        <v>31</v>
      </c>
      <c r="E237" s="2">
        <f t="shared" si="162"/>
        <v>188</v>
      </c>
      <c r="F237" s="19">
        <f t="shared" si="158"/>
        <v>8340.5</v>
      </c>
      <c r="G237" s="21">
        <f t="shared" si="159"/>
        <v>14360.5</v>
      </c>
      <c r="H237" s="21">
        <f t="shared" si="155"/>
        <v>22701</v>
      </c>
      <c r="I237" s="21">
        <f t="shared" si="156"/>
        <v>2496593.25</v>
      </c>
      <c r="J237" s="26">
        <f t="shared" si="163"/>
        <v>9730</v>
      </c>
      <c r="K237" s="26">
        <f>CEILING(SUM(M236*(Sheet1!C237/100)*(Sheet1!D237/365)),0.25)</f>
        <v>9634.25</v>
      </c>
      <c r="L237" s="26">
        <f t="shared" si="160"/>
        <v>19364.25</v>
      </c>
      <c r="M237" s="26">
        <f t="shared" si="161"/>
        <v>1670760</v>
      </c>
    </row>
    <row r="238" spans="1:13" ht="18" customHeight="1">
      <c r="A238" s="52">
        <f t="shared" si="157"/>
        <v>2496593.25</v>
      </c>
      <c r="B238" s="20">
        <f t="shared" si="153"/>
        <v>360</v>
      </c>
      <c r="C238" s="20">
        <f t="shared" si="154"/>
        <v>6.75</v>
      </c>
      <c r="D238" s="20">
        <v>30</v>
      </c>
      <c r="E238" s="2">
        <f t="shared" si="162"/>
        <v>189</v>
      </c>
      <c r="F238" s="19">
        <f t="shared" si="158"/>
        <v>8850</v>
      </c>
      <c r="G238" s="21">
        <f t="shared" si="159"/>
        <v>13851</v>
      </c>
      <c r="H238" s="21">
        <f t="shared" si="155"/>
        <v>22701</v>
      </c>
      <c r="I238" s="21">
        <f t="shared" si="156"/>
        <v>2487743.25</v>
      </c>
      <c r="J238" s="26">
        <f t="shared" si="163"/>
        <v>9730</v>
      </c>
      <c r="K238" s="26">
        <f>CEILING(SUM(M237*(Sheet1!C238/100)*(Sheet1!D238/365)),0.25)</f>
        <v>9269.5</v>
      </c>
      <c r="L238" s="26">
        <f t="shared" si="160"/>
        <v>18999.5</v>
      </c>
      <c r="M238" s="26">
        <f t="shared" si="161"/>
        <v>1661030</v>
      </c>
    </row>
    <row r="239" spans="1:13" ht="18" customHeight="1">
      <c r="A239" s="52">
        <f t="shared" si="157"/>
        <v>2487743.25</v>
      </c>
      <c r="B239" s="20">
        <f t="shared" si="153"/>
        <v>360</v>
      </c>
      <c r="C239" s="20">
        <f t="shared" si="154"/>
        <v>6.75</v>
      </c>
      <c r="D239" s="20">
        <v>31</v>
      </c>
      <c r="E239" s="2">
        <f t="shared" si="162"/>
        <v>190</v>
      </c>
      <c r="F239" s="19">
        <f t="shared" si="158"/>
        <v>8439</v>
      </c>
      <c r="G239" s="21">
        <f t="shared" si="159"/>
        <v>14262</v>
      </c>
      <c r="H239" s="21">
        <f t="shared" si="155"/>
        <v>22701</v>
      </c>
      <c r="I239" s="21">
        <f t="shared" si="156"/>
        <v>2479304.25</v>
      </c>
      <c r="J239" s="26">
        <f t="shared" si="163"/>
        <v>9730</v>
      </c>
      <c r="K239" s="26">
        <f>CEILING(SUM(M238*(Sheet1!C239/100)*(Sheet1!D239/365)),0.25)</f>
        <v>9522.5</v>
      </c>
      <c r="L239" s="26">
        <f t="shared" si="160"/>
        <v>19252.5</v>
      </c>
      <c r="M239" s="26">
        <f t="shared" si="161"/>
        <v>1651300</v>
      </c>
    </row>
    <row r="240" spans="1:13" ht="18" customHeight="1">
      <c r="A240" s="52">
        <f t="shared" si="157"/>
        <v>2479304.25</v>
      </c>
      <c r="B240" s="20">
        <f t="shared" si="153"/>
        <v>360</v>
      </c>
      <c r="C240" s="20">
        <f t="shared" si="154"/>
        <v>6.75</v>
      </c>
      <c r="D240" s="20">
        <v>30</v>
      </c>
      <c r="E240" s="2">
        <f t="shared" si="162"/>
        <v>191</v>
      </c>
      <c r="F240" s="19">
        <f t="shared" si="158"/>
        <v>8945.75</v>
      </c>
      <c r="G240" s="21">
        <f t="shared" si="159"/>
        <v>13755.25</v>
      </c>
      <c r="H240" s="21">
        <f t="shared" si="155"/>
        <v>22701</v>
      </c>
      <c r="I240" s="21">
        <f t="shared" si="156"/>
        <v>2470358.5</v>
      </c>
      <c r="J240" s="26">
        <f t="shared" si="163"/>
        <v>9730</v>
      </c>
      <c r="K240" s="26">
        <f>CEILING(SUM(M239*(Sheet1!C240/100)*(Sheet1!D240/365)),0.25)</f>
        <v>9161.5</v>
      </c>
      <c r="L240" s="26">
        <f t="shared" si="160"/>
        <v>18891.5</v>
      </c>
      <c r="M240" s="26">
        <f t="shared" si="161"/>
        <v>1641570</v>
      </c>
    </row>
    <row r="241" spans="1:13" ht="18" customHeight="1">
      <c r="A241" s="52">
        <f t="shared" si="157"/>
        <v>2470358.5</v>
      </c>
      <c r="B241" s="20">
        <f t="shared" si="153"/>
        <v>360</v>
      </c>
      <c r="C241" s="20">
        <f t="shared" si="154"/>
        <v>6.75</v>
      </c>
      <c r="D241" s="20">
        <v>31</v>
      </c>
      <c r="E241" s="2">
        <f t="shared" si="162"/>
        <v>192</v>
      </c>
      <c r="F241" s="19">
        <f t="shared" si="158"/>
        <v>8538.5</v>
      </c>
      <c r="G241" s="21">
        <f t="shared" si="159"/>
        <v>14162.5</v>
      </c>
      <c r="H241" s="21">
        <f>H230</f>
        <v>22701</v>
      </c>
      <c r="I241" s="21">
        <f t="shared" si="156"/>
        <v>2461820</v>
      </c>
      <c r="J241" s="26">
        <f t="shared" si="163"/>
        <v>9730</v>
      </c>
      <c r="K241" s="26">
        <f>CEILING(SUM(M240*(Sheet1!C241/100)*(Sheet1!D241/365)),0.25)</f>
        <v>9411</v>
      </c>
      <c r="L241" s="26">
        <f t="shared" si="160"/>
        <v>19141</v>
      </c>
      <c r="M241" s="26">
        <f t="shared" si="161"/>
        <v>1631840</v>
      </c>
    </row>
    <row r="242" spans="1:13" s="15" customFormat="1" ht="18" customHeight="1">
      <c r="A242" s="52"/>
      <c r="B242" s="11"/>
      <c r="C242" s="11"/>
      <c r="D242" s="29" t="s">
        <v>16</v>
      </c>
      <c r="E242" s="29">
        <v>16</v>
      </c>
      <c r="F242" s="12" t="s">
        <v>10</v>
      </c>
      <c r="G242" s="13" t="s">
        <v>11</v>
      </c>
      <c r="H242" s="13" t="s">
        <v>17</v>
      </c>
      <c r="I242" s="13" t="s">
        <v>13</v>
      </c>
      <c r="J242" s="27" t="s">
        <v>10</v>
      </c>
      <c r="K242" s="28" t="s">
        <v>11</v>
      </c>
      <c r="L242" s="28" t="s">
        <v>12</v>
      </c>
      <c r="M242" s="28" t="s">
        <v>13</v>
      </c>
    </row>
    <row r="243" spans="1:13" s="15" customFormat="1" ht="18" customHeight="1">
      <c r="A243" s="52"/>
      <c r="B243" s="11"/>
      <c r="C243" s="11"/>
      <c r="D243" s="30"/>
      <c r="E243" s="30"/>
      <c r="F243" s="12">
        <f>SUM(F230:F241)</f>
        <v>102491.75</v>
      </c>
      <c r="G243" s="13">
        <f>SUM(G230:G241)</f>
        <v>169920.25</v>
      </c>
      <c r="H243" s="13">
        <f>F243+G243</f>
        <v>272412</v>
      </c>
      <c r="I243" s="13">
        <f>A230-F243</f>
        <v>2461820</v>
      </c>
      <c r="J243" s="28">
        <f>SUM(J230:J241)</f>
        <v>116760</v>
      </c>
      <c r="K243" s="28">
        <f>SUM(K230:K241)</f>
        <v>114402.75</v>
      </c>
      <c r="L243" s="28">
        <f>SUM(L230:L241)</f>
        <v>231162.75</v>
      </c>
      <c r="M243" s="28">
        <f>M241</f>
        <v>1631840</v>
      </c>
    </row>
    <row r="244" spans="1:13" s="15" customFormat="1" ht="18" customHeight="1">
      <c r="A244" s="52"/>
      <c r="B244" s="17"/>
      <c r="C244" s="17"/>
      <c r="D244" s="17"/>
      <c r="E244" s="17"/>
      <c r="F244" s="16"/>
      <c r="G244" s="18"/>
      <c r="H244" s="18"/>
      <c r="I244" s="18"/>
      <c r="J244" s="18"/>
      <c r="K244" s="18"/>
      <c r="L244" s="18"/>
      <c r="M244" s="18"/>
    </row>
    <row r="245" spans="1:13" ht="18" customHeight="1">
      <c r="A245" s="52">
        <f>I241</f>
        <v>2461820</v>
      </c>
      <c r="B245" s="20">
        <f t="shared" ref="B245:B256" si="164">B230</f>
        <v>360</v>
      </c>
      <c r="C245" s="20">
        <f t="shared" ref="C245:C256" si="165">C80</f>
        <v>6.75</v>
      </c>
      <c r="D245" s="20">
        <v>31</v>
      </c>
      <c r="E245" s="2">
        <f>E241+1</f>
        <v>193</v>
      </c>
      <c r="F245" s="19">
        <f>CEILING(H245-G245,0.25)</f>
        <v>8587.5</v>
      </c>
      <c r="G245" s="21">
        <f>CEILING(SUM(A245*(C245/100)*D245/365),0.25)</f>
        <v>14113.5</v>
      </c>
      <c r="H245" s="21">
        <f t="shared" ref="H245:H255" si="166">H231</f>
        <v>22701</v>
      </c>
      <c r="I245" s="21">
        <f t="shared" ref="I245:I256" si="167">A245-F245</f>
        <v>2453232.5</v>
      </c>
      <c r="J245" s="26">
        <f>CEILING(IF((MOD(J241,10))=0,(J241+0),J241-MOD(J241,10)+10),0.25)</f>
        <v>9730</v>
      </c>
      <c r="K245" s="26">
        <f>CEILING(SUM(M243*(Sheet1!C245/100)*(Sheet1!D245/365)),0.25)</f>
        <v>9355.25</v>
      </c>
      <c r="L245" s="26">
        <f>CEILING(J245+K245,0.25)</f>
        <v>19085.25</v>
      </c>
      <c r="M245" s="26">
        <f>M243-J245</f>
        <v>1622110</v>
      </c>
    </row>
    <row r="246" spans="1:13" ht="18" customHeight="1">
      <c r="A246" s="52">
        <f t="shared" ref="A246:A256" si="168">I245</f>
        <v>2453232.5</v>
      </c>
      <c r="B246" s="20">
        <f t="shared" si="164"/>
        <v>360</v>
      </c>
      <c r="C246" s="20">
        <f t="shared" si="165"/>
        <v>6.75</v>
      </c>
      <c r="D246" s="20">
        <v>28</v>
      </c>
      <c r="E246" s="2">
        <f>E245+1</f>
        <v>194</v>
      </c>
      <c r="F246" s="19">
        <f t="shared" ref="F246:F256" si="169">CEILING(H246-G246,0.25)</f>
        <v>9997.75</v>
      </c>
      <c r="G246" s="21">
        <f t="shared" ref="G246:G256" si="170">CEILING(SUM(A246*(C246/100)*D246/365),0.25)</f>
        <v>12703.25</v>
      </c>
      <c r="H246" s="21">
        <f t="shared" si="166"/>
        <v>22701</v>
      </c>
      <c r="I246" s="21">
        <f t="shared" si="167"/>
        <v>2443234.75</v>
      </c>
      <c r="J246" s="26">
        <f>CEILING(IF((MOD(J245,10))=0,(J245+0),J245-MOD(J245,10)+10),0.25)</f>
        <v>9730</v>
      </c>
      <c r="K246" s="26">
        <f>CEILING(SUM(M245*(Sheet1!C246/100)*(Sheet1!D246/365)),0.25)</f>
        <v>8399.5</v>
      </c>
      <c r="L246" s="26">
        <f t="shared" ref="L246:L256" si="171">CEILING(J246+K246,0.25)</f>
        <v>18129.5</v>
      </c>
      <c r="M246" s="26">
        <f t="shared" ref="M246:M256" si="172">M245-J246</f>
        <v>1612380</v>
      </c>
    </row>
    <row r="247" spans="1:13" ht="18" customHeight="1">
      <c r="A247" s="52">
        <f t="shared" si="168"/>
        <v>2443234.75</v>
      </c>
      <c r="B247" s="20">
        <f t="shared" si="164"/>
        <v>360</v>
      </c>
      <c r="C247" s="20">
        <f t="shared" si="165"/>
        <v>6.75</v>
      </c>
      <c r="D247" s="20">
        <v>31</v>
      </c>
      <c r="E247" s="2">
        <f t="shared" ref="E247:E256" si="173">E246+1</f>
        <v>195</v>
      </c>
      <c r="F247" s="19">
        <f t="shared" si="169"/>
        <v>8694</v>
      </c>
      <c r="G247" s="21">
        <f t="shared" si="170"/>
        <v>14007</v>
      </c>
      <c r="H247" s="21">
        <f t="shared" si="166"/>
        <v>22701</v>
      </c>
      <c r="I247" s="21">
        <f t="shared" si="167"/>
        <v>2434540.75</v>
      </c>
      <c r="J247" s="26">
        <f t="shared" ref="J247:J256" si="174">CEILING(IF((MOD(J246,10))=0,(J246+0),J246-MOD(J246,10)+10),0.25)</f>
        <v>9730</v>
      </c>
      <c r="K247" s="26">
        <f>CEILING(SUM(M246*(Sheet1!C247/100)*(Sheet1!D247/365)),0.25)</f>
        <v>9243.75</v>
      </c>
      <c r="L247" s="26">
        <f t="shared" si="171"/>
        <v>18973.75</v>
      </c>
      <c r="M247" s="26">
        <f t="shared" si="172"/>
        <v>1602650</v>
      </c>
    </row>
    <row r="248" spans="1:13" ht="18" customHeight="1">
      <c r="A248" s="52">
        <f t="shared" si="168"/>
        <v>2434540.75</v>
      </c>
      <c r="B248" s="20">
        <f t="shared" si="164"/>
        <v>360</v>
      </c>
      <c r="C248" s="20">
        <f t="shared" si="165"/>
        <v>6.75</v>
      </c>
      <c r="D248" s="20">
        <v>30</v>
      </c>
      <c r="E248" s="2">
        <f t="shared" si="173"/>
        <v>196</v>
      </c>
      <c r="F248" s="19">
        <f t="shared" si="169"/>
        <v>9194.25</v>
      </c>
      <c r="G248" s="21">
        <f t="shared" si="170"/>
        <v>13506.75</v>
      </c>
      <c r="H248" s="21">
        <f t="shared" si="166"/>
        <v>22701</v>
      </c>
      <c r="I248" s="21">
        <f t="shared" si="167"/>
        <v>2425346.5</v>
      </c>
      <c r="J248" s="26">
        <f t="shared" si="174"/>
        <v>9730</v>
      </c>
      <c r="K248" s="26">
        <f>CEILING(SUM(M247*(Sheet1!C248/100)*(Sheet1!D248/365)),0.25)</f>
        <v>8891.5</v>
      </c>
      <c r="L248" s="26">
        <f t="shared" si="171"/>
        <v>18621.5</v>
      </c>
      <c r="M248" s="26">
        <f t="shared" si="172"/>
        <v>1592920</v>
      </c>
    </row>
    <row r="249" spans="1:13" ht="18" customHeight="1">
      <c r="A249" s="52">
        <f t="shared" si="168"/>
        <v>2425346.5</v>
      </c>
      <c r="B249" s="20">
        <f t="shared" si="164"/>
        <v>360</v>
      </c>
      <c r="C249" s="20">
        <f t="shared" si="165"/>
        <v>6.75</v>
      </c>
      <c r="D249" s="20">
        <v>31</v>
      </c>
      <c r="E249" s="2">
        <f t="shared" si="173"/>
        <v>197</v>
      </c>
      <c r="F249" s="19">
        <f t="shared" si="169"/>
        <v>8796.75</v>
      </c>
      <c r="G249" s="21">
        <f t="shared" si="170"/>
        <v>13904.25</v>
      </c>
      <c r="H249" s="21">
        <f t="shared" si="166"/>
        <v>22701</v>
      </c>
      <c r="I249" s="21">
        <f t="shared" si="167"/>
        <v>2416549.75</v>
      </c>
      <c r="J249" s="26">
        <f t="shared" si="174"/>
        <v>9730</v>
      </c>
      <c r="K249" s="26">
        <f>CEILING(SUM(M248*(Sheet1!C249/100)*(Sheet1!D249/365)),0.25)</f>
        <v>9132.25</v>
      </c>
      <c r="L249" s="26">
        <f t="shared" si="171"/>
        <v>18862.25</v>
      </c>
      <c r="M249" s="26">
        <f t="shared" si="172"/>
        <v>1583190</v>
      </c>
    </row>
    <row r="250" spans="1:13" ht="18" customHeight="1">
      <c r="A250" s="52">
        <f t="shared" si="168"/>
        <v>2416549.75</v>
      </c>
      <c r="B250" s="20">
        <f t="shared" si="164"/>
        <v>360</v>
      </c>
      <c r="C250" s="20">
        <f t="shared" si="165"/>
        <v>6.75</v>
      </c>
      <c r="D250" s="20">
        <v>30</v>
      </c>
      <c r="E250" s="2">
        <f t="shared" si="173"/>
        <v>198</v>
      </c>
      <c r="F250" s="19">
        <f t="shared" si="169"/>
        <v>9294</v>
      </c>
      <c r="G250" s="21">
        <f t="shared" si="170"/>
        <v>13407</v>
      </c>
      <c r="H250" s="21">
        <f t="shared" si="166"/>
        <v>22701</v>
      </c>
      <c r="I250" s="21">
        <f t="shared" si="167"/>
        <v>2407255.75</v>
      </c>
      <c r="J250" s="26">
        <f t="shared" si="174"/>
        <v>9730</v>
      </c>
      <c r="K250" s="26">
        <f>CEILING(SUM(M249*(Sheet1!C250/100)*(Sheet1!D250/365)),0.25)</f>
        <v>8783.5</v>
      </c>
      <c r="L250" s="26">
        <f t="shared" si="171"/>
        <v>18513.5</v>
      </c>
      <c r="M250" s="26">
        <f t="shared" si="172"/>
        <v>1573460</v>
      </c>
    </row>
    <row r="251" spans="1:13" ht="18" customHeight="1">
      <c r="A251" s="52">
        <f t="shared" si="168"/>
        <v>2407255.75</v>
      </c>
      <c r="B251" s="20">
        <f t="shared" si="164"/>
        <v>360</v>
      </c>
      <c r="C251" s="20">
        <f t="shared" si="165"/>
        <v>6.75</v>
      </c>
      <c r="D251" s="20">
        <v>31</v>
      </c>
      <c r="E251" s="2">
        <f t="shared" si="173"/>
        <v>199</v>
      </c>
      <c r="F251" s="19">
        <f t="shared" si="169"/>
        <v>8900.25</v>
      </c>
      <c r="G251" s="21">
        <f t="shared" si="170"/>
        <v>13800.75</v>
      </c>
      <c r="H251" s="21">
        <f t="shared" si="166"/>
        <v>22701</v>
      </c>
      <c r="I251" s="21">
        <f t="shared" si="167"/>
        <v>2398355.5</v>
      </c>
      <c r="J251" s="26">
        <f t="shared" si="174"/>
        <v>9730</v>
      </c>
      <c r="K251" s="26">
        <f>CEILING(SUM(M250*(Sheet1!C251/100)*(Sheet1!D251/365)),0.25)</f>
        <v>9020.5</v>
      </c>
      <c r="L251" s="26">
        <f t="shared" si="171"/>
        <v>18750.5</v>
      </c>
      <c r="M251" s="26">
        <f t="shared" si="172"/>
        <v>1563730</v>
      </c>
    </row>
    <row r="252" spans="1:13" ht="18" customHeight="1">
      <c r="A252" s="52">
        <f t="shared" si="168"/>
        <v>2398355.5</v>
      </c>
      <c r="B252" s="20">
        <f t="shared" si="164"/>
        <v>360</v>
      </c>
      <c r="C252" s="20">
        <f t="shared" si="165"/>
        <v>6.75</v>
      </c>
      <c r="D252" s="20">
        <v>31</v>
      </c>
      <c r="E252" s="2">
        <f t="shared" si="173"/>
        <v>200</v>
      </c>
      <c r="F252" s="19">
        <f t="shared" si="169"/>
        <v>8951.5</v>
      </c>
      <c r="G252" s="21">
        <f t="shared" si="170"/>
        <v>13749.5</v>
      </c>
      <c r="H252" s="21">
        <f t="shared" si="166"/>
        <v>22701</v>
      </c>
      <c r="I252" s="21">
        <f t="shared" si="167"/>
        <v>2389404</v>
      </c>
      <c r="J252" s="26">
        <f t="shared" si="174"/>
        <v>9730</v>
      </c>
      <c r="K252" s="26">
        <f>CEILING(SUM(M251*(Sheet1!C252/100)*(Sheet1!D252/365)),0.25)</f>
        <v>8964.75</v>
      </c>
      <c r="L252" s="26">
        <f t="shared" si="171"/>
        <v>18694.75</v>
      </c>
      <c r="M252" s="26">
        <f t="shared" si="172"/>
        <v>1554000</v>
      </c>
    </row>
    <row r="253" spans="1:13" ht="18" customHeight="1">
      <c r="A253" s="52">
        <f t="shared" si="168"/>
        <v>2389404</v>
      </c>
      <c r="B253" s="20">
        <f t="shared" si="164"/>
        <v>360</v>
      </c>
      <c r="C253" s="20">
        <f t="shared" si="165"/>
        <v>6.75</v>
      </c>
      <c r="D253" s="20">
        <v>30</v>
      </c>
      <c r="E253" s="2">
        <f t="shared" si="173"/>
        <v>201</v>
      </c>
      <c r="F253" s="19">
        <f t="shared" si="169"/>
        <v>9444.5</v>
      </c>
      <c r="G253" s="21">
        <f t="shared" si="170"/>
        <v>13256.5</v>
      </c>
      <c r="H253" s="21">
        <f t="shared" si="166"/>
        <v>22701</v>
      </c>
      <c r="I253" s="21">
        <f t="shared" si="167"/>
        <v>2379959.5</v>
      </c>
      <c r="J253" s="26">
        <f t="shared" si="174"/>
        <v>9730</v>
      </c>
      <c r="K253" s="26">
        <f>CEILING(SUM(M252*(Sheet1!C253/100)*(Sheet1!D253/365)),0.25)</f>
        <v>8621.75</v>
      </c>
      <c r="L253" s="26">
        <f t="shared" si="171"/>
        <v>18351.75</v>
      </c>
      <c r="M253" s="26">
        <f t="shared" si="172"/>
        <v>1544270</v>
      </c>
    </row>
    <row r="254" spans="1:13" ht="18" customHeight="1">
      <c r="A254" s="52">
        <f t="shared" si="168"/>
        <v>2379959.5</v>
      </c>
      <c r="B254" s="20">
        <f t="shared" si="164"/>
        <v>360</v>
      </c>
      <c r="C254" s="20">
        <f t="shared" si="165"/>
        <v>6.75</v>
      </c>
      <c r="D254" s="20">
        <v>31</v>
      </c>
      <c r="E254" s="2">
        <f t="shared" si="173"/>
        <v>202</v>
      </c>
      <c r="F254" s="19">
        <f t="shared" si="169"/>
        <v>9056.75</v>
      </c>
      <c r="G254" s="21">
        <f t="shared" si="170"/>
        <v>13644.25</v>
      </c>
      <c r="H254" s="21">
        <f t="shared" si="166"/>
        <v>22701</v>
      </c>
      <c r="I254" s="21">
        <f t="shared" si="167"/>
        <v>2370902.75</v>
      </c>
      <c r="J254" s="26">
        <f t="shared" si="174"/>
        <v>9730</v>
      </c>
      <c r="K254" s="26">
        <f>CEILING(SUM(M253*(Sheet1!C254/100)*(Sheet1!D254/365)),0.25)</f>
        <v>8853.25</v>
      </c>
      <c r="L254" s="26">
        <f t="shared" si="171"/>
        <v>18583.25</v>
      </c>
      <c r="M254" s="26">
        <f t="shared" si="172"/>
        <v>1534540</v>
      </c>
    </row>
    <row r="255" spans="1:13" ht="18" customHeight="1">
      <c r="A255" s="52">
        <f t="shared" si="168"/>
        <v>2370902.75</v>
      </c>
      <c r="B255" s="20">
        <f t="shared" si="164"/>
        <v>360</v>
      </c>
      <c r="C255" s="20">
        <f t="shared" si="165"/>
        <v>6.75</v>
      </c>
      <c r="D255" s="20">
        <v>30</v>
      </c>
      <c r="E255" s="2">
        <f t="shared" si="173"/>
        <v>203</v>
      </c>
      <c r="F255" s="19">
        <f t="shared" si="169"/>
        <v>9547.25</v>
      </c>
      <c r="G255" s="21">
        <f t="shared" si="170"/>
        <v>13153.75</v>
      </c>
      <c r="H255" s="21">
        <f t="shared" si="166"/>
        <v>22701</v>
      </c>
      <c r="I255" s="21">
        <f t="shared" si="167"/>
        <v>2361355.5</v>
      </c>
      <c r="J255" s="26">
        <f t="shared" si="174"/>
        <v>9730</v>
      </c>
      <c r="K255" s="26">
        <f>CEILING(SUM(M254*(Sheet1!C255/100)*(Sheet1!D255/365)),0.25)</f>
        <v>8513.75</v>
      </c>
      <c r="L255" s="26">
        <f t="shared" si="171"/>
        <v>18243.75</v>
      </c>
      <c r="M255" s="26">
        <f t="shared" si="172"/>
        <v>1524810</v>
      </c>
    </row>
    <row r="256" spans="1:13" ht="18" customHeight="1">
      <c r="A256" s="52">
        <f t="shared" si="168"/>
        <v>2361355.5</v>
      </c>
      <c r="B256" s="20">
        <f t="shared" si="164"/>
        <v>360</v>
      </c>
      <c r="C256" s="20">
        <f t="shared" si="165"/>
        <v>6.75</v>
      </c>
      <c r="D256" s="20">
        <v>31</v>
      </c>
      <c r="E256" s="2">
        <f t="shared" si="173"/>
        <v>204</v>
      </c>
      <c r="F256" s="19">
        <f t="shared" si="169"/>
        <v>9163.5</v>
      </c>
      <c r="G256" s="21">
        <f t="shared" si="170"/>
        <v>13537.5</v>
      </c>
      <c r="H256" s="21">
        <f>H245</f>
        <v>22701</v>
      </c>
      <c r="I256" s="21">
        <f t="shared" si="167"/>
        <v>2352192</v>
      </c>
      <c r="J256" s="26">
        <f t="shared" si="174"/>
        <v>9730</v>
      </c>
      <c r="K256" s="26">
        <f>CEILING(SUM(M255*(Sheet1!C256/100)*(Sheet1!D256/365)),0.25)</f>
        <v>8741.75</v>
      </c>
      <c r="L256" s="26">
        <f t="shared" si="171"/>
        <v>18471.75</v>
      </c>
      <c r="M256" s="26">
        <f t="shared" si="172"/>
        <v>1515080</v>
      </c>
    </row>
    <row r="257" spans="1:13" s="15" customFormat="1" ht="18" customHeight="1">
      <c r="A257" s="52"/>
      <c r="B257" s="11"/>
      <c r="C257" s="11"/>
      <c r="D257" s="29" t="s">
        <v>16</v>
      </c>
      <c r="E257" s="29">
        <v>17</v>
      </c>
      <c r="F257" s="12" t="s">
        <v>10</v>
      </c>
      <c r="G257" s="13" t="s">
        <v>11</v>
      </c>
      <c r="H257" s="13" t="s">
        <v>17</v>
      </c>
      <c r="I257" s="13" t="s">
        <v>13</v>
      </c>
      <c r="J257" s="27" t="s">
        <v>10</v>
      </c>
      <c r="K257" s="28" t="s">
        <v>11</v>
      </c>
      <c r="L257" s="28" t="s">
        <v>12</v>
      </c>
      <c r="M257" s="28" t="s">
        <v>13</v>
      </c>
    </row>
    <row r="258" spans="1:13" s="15" customFormat="1" ht="18" customHeight="1">
      <c r="A258" s="52"/>
      <c r="B258" s="11"/>
      <c r="C258" s="11"/>
      <c r="D258" s="30"/>
      <c r="E258" s="30"/>
      <c r="F258" s="12">
        <f>SUM(F245:F256)</f>
        <v>109628</v>
      </c>
      <c r="G258" s="13">
        <f>SUM(G245:G256)</f>
        <v>162784</v>
      </c>
      <c r="H258" s="13">
        <f>F258+G258</f>
        <v>272412</v>
      </c>
      <c r="I258" s="13">
        <f>A245-F258</f>
        <v>2352192</v>
      </c>
      <c r="J258" s="28">
        <f>SUM(J245:J256)</f>
        <v>116760</v>
      </c>
      <c r="K258" s="28">
        <f>SUM(K245:K256)</f>
        <v>106521.5</v>
      </c>
      <c r="L258" s="28">
        <f>SUM(L245:L256)</f>
        <v>223281.5</v>
      </c>
      <c r="M258" s="28">
        <f>M256</f>
        <v>1515080</v>
      </c>
    </row>
    <row r="259" spans="1:13" s="15" customFormat="1" ht="18" customHeight="1">
      <c r="A259" s="52"/>
      <c r="B259" s="17"/>
      <c r="C259" s="17"/>
      <c r="D259" s="17"/>
      <c r="E259" s="17"/>
      <c r="F259" s="16"/>
      <c r="G259" s="18"/>
      <c r="H259" s="18"/>
      <c r="I259" s="18"/>
      <c r="J259" s="18"/>
      <c r="K259" s="18"/>
      <c r="L259" s="18"/>
      <c r="M259" s="18"/>
    </row>
    <row r="260" spans="1:13" ht="18" customHeight="1">
      <c r="A260" s="52">
        <f>I256</f>
        <v>2352192</v>
      </c>
      <c r="B260" s="20">
        <f t="shared" ref="B260:B271" si="175">B245</f>
        <v>360</v>
      </c>
      <c r="C260" s="20">
        <f t="shared" ref="C260:C271" si="176">C95</f>
        <v>6.75</v>
      </c>
      <c r="D260" s="20">
        <v>31</v>
      </c>
      <c r="E260" s="2">
        <f>E256+1</f>
        <v>205</v>
      </c>
      <c r="F260" s="19">
        <f>CEILING(H260-G260,0.25)</f>
        <v>9216</v>
      </c>
      <c r="G260" s="21">
        <f>CEILING(SUM(A260*(C260/100)*D260/365),0.25)</f>
        <v>13485</v>
      </c>
      <c r="H260" s="21">
        <f t="shared" ref="H260:H270" si="177">H246</f>
        <v>22701</v>
      </c>
      <c r="I260" s="21">
        <f t="shared" ref="I260:I271" si="178">A260-F260</f>
        <v>2342976</v>
      </c>
      <c r="J260" s="26">
        <f>CEILING(IF((MOD(J256,10))=0,(J256+0),J256-MOD(J256,10)+10),0.25)</f>
        <v>9730</v>
      </c>
      <c r="K260" s="26">
        <f>CEILING(SUM(M258*(Sheet1!C260/100)*(Sheet1!D260/365)),0.25)</f>
        <v>8686</v>
      </c>
      <c r="L260" s="26">
        <f>CEILING(J260+K260,0.25)</f>
        <v>18416</v>
      </c>
      <c r="M260" s="26">
        <f>M258-J260</f>
        <v>1505350</v>
      </c>
    </row>
    <row r="261" spans="1:13" ht="18" customHeight="1">
      <c r="A261" s="52">
        <f t="shared" ref="A261:A271" si="179">I260</f>
        <v>2342976</v>
      </c>
      <c r="B261" s="20">
        <f t="shared" si="175"/>
        <v>360</v>
      </c>
      <c r="C261" s="20">
        <f t="shared" si="176"/>
        <v>6.75</v>
      </c>
      <c r="D261" s="20">
        <v>28</v>
      </c>
      <c r="E261" s="2">
        <f>E260+1</f>
        <v>206</v>
      </c>
      <c r="F261" s="19">
        <f t="shared" ref="F261:F271" si="180">CEILING(H261-G261,0.25)</f>
        <v>10568.75</v>
      </c>
      <c r="G261" s="21">
        <f t="shared" ref="G261:G271" si="181">CEILING(SUM(A261*(C261/100)*D261/365),0.25)</f>
        <v>12132.25</v>
      </c>
      <c r="H261" s="21">
        <f t="shared" si="177"/>
        <v>22701</v>
      </c>
      <c r="I261" s="21">
        <f t="shared" si="178"/>
        <v>2332407.25</v>
      </c>
      <c r="J261" s="26">
        <f>CEILING(IF((MOD(J260,10))=0,(J260+0),J260-MOD(J260,10)+10),0.25)</f>
        <v>9730</v>
      </c>
      <c r="K261" s="26">
        <f>CEILING(SUM(M260*(Sheet1!C261/100)*(Sheet1!D261/365)),0.25)</f>
        <v>7795</v>
      </c>
      <c r="L261" s="26">
        <f t="shared" ref="L261:L271" si="182">CEILING(J261+K261,0.25)</f>
        <v>17525</v>
      </c>
      <c r="M261" s="26">
        <f t="shared" ref="M261:M271" si="183">M260-J261</f>
        <v>1495620</v>
      </c>
    </row>
    <row r="262" spans="1:13" ht="18" customHeight="1">
      <c r="A262" s="52">
        <f t="shared" si="179"/>
        <v>2332407.25</v>
      </c>
      <c r="B262" s="20">
        <f t="shared" si="175"/>
        <v>360</v>
      </c>
      <c r="C262" s="20">
        <f t="shared" si="176"/>
        <v>6.75</v>
      </c>
      <c r="D262" s="20">
        <v>31</v>
      </c>
      <c r="E262" s="2">
        <f t="shared" ref="E262:E271" si="184">E261+1</f>
        <v>207</v>
      </c>
      <c r="F262" s="19">
        <f t="shared" si="180"/>
        <v>9329.5</v>
      </c>
      <c r="G262" s="21">
        <f t="shared" si="181"/>
        <v>13371.5</v>
      </c>
      <c r="H262" s="21">
        <f t="shared" si="177"/>
        <v>22701</v>
      </c>
      <c r="I262" s="21">
        <f t="shared" si="178"/>
        <v>2323077.75</v>
      </c>
      <c r="J262" s="26">
        <f t="shared" ref="J262:J271" si="185">CEILING(IF((MOD(J261,10))=0,(J261+0),J261-MOD(J261,10)+10),0.25)</f>
        <v>9730</v>
      </c>
      <c r="K262" s="26">
        <f>CEILING(SUM(M261*(Sheet1!C262/100)*(Sheet1!D262/365)),0.25)</f>
        <v>8574.25</v>
      </c>
      <c r="L262" s="26">
        <f t="shared" si="182"/>
        <v>18304.25</v>
      </c>
      <c r="M262" s="26">
        <f t="shared" si="183"/>
        <v>1485890</v>
      </c>
    </row>
    <row r="263" spans="1:13" ht="18" customHeight="1">
      <c r="A263" s="52">
        <f t="shared" si="179"/>
        <v>2323077.75</v>
      </c>
      <c r="B263" s="20">
        <f t="shared" si="175"/>
        <v>360</v>
      </c>
      <c r="C263" s="20">
        <f t="shared" si="176"/>
        <v>6.75</v>
      </c>
      <c r="D263" s="20">
        <v>30</v>
      </c>
      <c r="E263" s="2">
        <f t="shared" si="184"/>
        <v>208</v>
      </c>
      <c r="F263" s="19">
        <f t="shared" si="180"/>
        <v>9812.5</v>
      </c>
      <c r="G263" s="21">
        <f t="shared" si="181"/>
        <v>12888.5</v>
      </c>
      <c r="H263" s="21">
        <f t="shared" si="177"/>
        <v>22701</v>
      </c>
      <c r="I263" s="21">
        <f t="shared" si="178"/>
        <v>2313265.25</v>
      </c>
      <c r="J263" s="26">
        <f t="shared" si="185"/>
        <v>9730</v>
      </c>
      <c r="K263" s="26">
        <f>CEILING(SUM(M262*(Sheet1!C263/100)*(Sheet1!D263/365)),0.25)</f>
        <v>8243.75</v>
      </c>
      <c r="L263" s="26">
        <f t="shared" si="182"/>
        <v>17973.75</v>
      </c>
      <c r="M263" s="26">
        <f t="shared" si="183"/>
        <v>1476160</v>
      </c>
    </row>
    <row r="264" spans="1:13" ht="18" customHeight="1">
      <c r="A264" s="52">
        <f t="shared" si="179"/>
        <v>2313265.25</v>
      </c>
      <c r="B264" s="20">
        <f t="shared" si="175"/>
        <v>360</v>
      </c>
      <c r="C264" s="20">
        <f t="shared" si="176"/>
        <v>6.75</v>
      </c>
      <c r="D264" s="20">
        <v>31</v>
      </c>
      <c r="E264" s="2">
        <f t="shared" si="184"/>
        <v>209</v>
      </c>
      <c r="F264" s="19">
        <f t="shared" si="180"/>
        <v>9439.25</v>
      </c>
      <c r="G264" s="21">
        <f t="shared" si="181"/>
        <v>13261.75</v>
      </c>
      <c r="H264" s="21">
        <f t="shared" si="177"/>
        <v>22701</v>
      </c>
      <c r="I264" s="21">
        <f t="shared" si="178"/>
        <v>2303826</v>
      </c>
      <c r="J264" s="26">
        <f t="shared" si="185"/>
        <v>9730</v>
      </c>
      <c r="K264" s="26">
        <f>CEILING(SUM(M263*(Sheet1!C264/100)*(Sheet1!D264/365)),0.25)</f>
        <v>8462.75</v>
      </c>
      <c r="L264" s="26">
        <f t="shared" si="182"/>
        <v>18192.75</v>
      </c>
      <c r="M264" s="26">
        <f t="shared" si="183"/>
        <v>1466430</v>
      </c>
    </row>
    <row r="265" spans="1:13" ht="18" customHeight="1">
      <c r="A265" s="52">
        <f t="shared" si="179"/>
        <v>2303826</v>
      </c>
      <c r="B265" s="20">
        <f t="shared" si="175"/>
        <v>360</v>
      </c>
      <c r="C265" s="20">
        <f t="shared" si="176"/>
        <v>6.75</v>
      </c>
      <c r="D265" s="20">
        <v>30</v>
      </c>
      <c r="E265" s="2">
        <f t="shared" si="184"/>
        <v>210</v>
      </c>
      <c r="F265" s="19">
        <f t="shared" si="180"/>
        <v>9919.25</v>
      </c>
      <c r="G265" s="21">
        <f t="shared" si="181"/>
        <v>12781.75</v>
      </c>
      <c r="H265" s="21">
        <f t="shared" si="177"/>
        <v>22701</v>
      </c>
      <c r="I265" s="21">
        <f t="shared" si="178"/>
        <v>2293906.75</v>
      </c>
      <c r="J265" s="26">
        <f t="shared" si="185"/>
        <v>9730</v>
      </c>
      <c r="K265" s="26">
        <f>CEILING(SUM(M264*(Sheet1!C265/100)*(Sheet1!D265/365)),0.25)</f>
        <v>8135.75</v>
      </c>
      <c r="L265" s="26">
        <f t="shared" si="182"/>
        <v>17865.75</v>
      </c>
      <c r="M265" s="26">
        <f t="shared" si="183"/>
        <v>1456700</v>
      </c>
    </row>
    <row r="266" spans="1:13" ht="18" customHeight="1">
      <c r="A266" s="52">
        <f t="shared" si="179"/>
        <v>2293906.75</v>
      </c>
      <c r="B266" s="20">
        <f t="shared" si="175"/>
        <v>360</v>
      </c>
      <c r="C266" s="20">
        <f t="shared" si="176"/>
        <v>6.75</v>
      </c>
      <c r="D266" s="20">
        <v>31</v>
      </c>
      <c r="E266" s="2">
        <f t="shared" si="184"/>
        <v>211</v>
      </c>
      <c r="F266" s="19">
        <f t="shared" si="180"/>
        <v>9550.25</v>
      </c>
      <c r="G266" s="21">
        <f t="shared" si="181"/>
        <v>13150.75</v>
      </c>
      <c r="H266" s="21">
        <f t="shared" si="177"/>
        <v>22701</v>
      </c>
      <c r="I266" s="21">
        <f t="shared" si="178"/>
        <v>2284356.5</v>
      </c>
      <c r="J266" s="26">
        <f t="shared" si="185"/>
        <v>9730</v>
      </c>
      <c r="K266" s="26">
        <f>CEILING(SUM(M265*(Sheet1!C266/100)*(Sheet1!D266/365)),0.25)</f>
        <v>8351.25</v>
      </c>
      <c r="L266" s="26">
        <f t="shared" si="182"/>
        <v>18081.25</v>
      </c>
      <c r="M266" s="26">
        <f t="shared" si="183"/>
        <v>1446970</v>
      </c>
    </row>
    <row r="267" spans="1:13" ht="18" customHeight="1">
      <c r="A267" s="52">
        <f t="shared" si="179"/>
        <v>2284356.5</v>
      </c>
      <c r="B267" s="20">
        <f t="shared" si="175"/>
        <v>360</v>
      </c>
      <c r="C267" s="20">
        <f t="shared" si="176"/>
        <v>6.75</v>
      </c>
      <c r="D267" s="20">
        <v>31</v>
      </c>
      <c r="E267" s="2">
        <f t="shared" si="184"/>
        <v>212</v>
      </c>
      <c r="F267" s="19">
        <f t="shared" si="180"/>
        <v>9605</v>
      </c>
      <c r="G267" s="21">
        <f t="shared" si="181"/>
        <v>13096</v>
      </c>
      <c r="H267" s="21">
        <f t="shared" si="177"/>
        <v>22701</v>
      </c>
      <c r="I267" s="21">
        <f t="shared" si="178"/>
        <v>2274751.5</v>
      </c>
      <c r="J267" s="26">
        <f t="shared" si="185"/>
        <v>9730</v>
      </c>
      <c r="K267" s="26">
        <f>CEILING(SUM(M266*(Sheet1!C267/100)*(Sheet1!D267/365)),0.25)</f>
        <v>8295.5</v>
      </c>
      <c r="L267" s="26">
        <f t="shared" si="182"/>
        <v>18025.5</v>
      </c>
      <c r="M267" s="26">
        <f t="shared" si="183"/>
        <v>1437240</v>
      </c>
    </row>
    <row r="268" spans="1:13" ht="18" customHeight="1">
      <c r="A268" s="52">
        <f t="shared" si="179"/>
        <v>2274751.5</v>
      </c>
      <c r="B268" s="20">
        <f t="shared" si="175"/>
        <v>360</v>
      </c>
      <c r="C268" s="20">
        <f t="shared" si="176"/>
        <v>6.75</v>
      </c>
      <c r="D268" s="20">
        <v>30</v>
      </c>
      <c r="E268" s="2">
        <f t="shared" si="184"/>
        <v>213</v>
      </c>
      <c r="F268" s="19">
        <f t="shared" si="180"/>
        <v>10080.75</v>
      </c>
      <c r="G268" s="21">
        <f t="shared" si="181"/>
        <v>12620.25</v>
      </c>
      <c r="H268" s="21">
        <f t="shared" si="177"/>
        <v>22701</v>
      </c>
      <c r="I268" s="21">
        <f t="shared" si="178"/>
        <v>2264670.75</v>
      </c>
      <c r="J268" s="26">
        <f t="shared" si="185"/>
        <v>9730</v>
      </c>
      <c r="K268" s="26">
        <f>CEILING(SUM(M267*(Sheet1!C268/100)*(Sheet1!D268/365)),0.25)</f>
        <v>7973.75</v>
      </c>
      <c r="L268" s="26">
        <f t="shared" si="182"/>
        <v>17703.75</v>
      </c>
      <c r="M268" s="26">
        <f t="shared" si="183"/>
        <v>1427510</v>
      </c>
    </row>
    <row r="269" spans="1:13" ht="18" customHeight="1">
      <c r="A269" s="52">
        <f t="shared" si="179"/>
        <v>2264670.75</v>
      </c>
      <c r="B269" s="20">
        <f t="shared" si="175"/>
        <v>360</v>
      </c>
      <c r="C269" s="20">
        <f t="shared" si="176"/>
        <v>6.75</v>
      </c>
      <c r="D269" s="20">
        <v>31</v>
      </c>
      <c r="E269" s="2">
        <f t="shared" si="184"/>
        <v>214</v>
      </c>
      <c r="F269" s="19">
        <f t="shared" si="180"/>
        <v>9717.75</v>
      </c>
      <c r="G269" s="21">
        <f t="shared" si="181"/>
        <v>12983.25</v>
      </c>
      <c r="H269" s="21">
        <f t="shared" si="177"/>
        <v>22701</v>
      </c>
      <c r="I269" s="21">
        <f t="shared" si="178"/>
        <v>2254953</v>
      </c>
      <c r="J269" s="26">
        <f t="shared" si="185"/>
        <v>9730</v>
      </c>
      <c r="K269" s="26">
        <f>CEILING(SUM(M268*(Sheet1!C269/100)*(Sheet1!D269/365)),0.25)</f>
        <v>8183.75</v>
      </c>
      <c r="L269" s="26">
        <f t="shared" si="182"/>
        <v>17913.75</v>
      </c>
      <c r="M269" s="26">
        <f t="shared" si="183"/>
        <v>1417780</v>
      </c>
    </row>
    <row r="270" spans="1:13" ht="18" customHeight="1">
      <c r="A270" s="52">
        <f t="shared" si="179"/>
        <v>2254953</v>
      </c>
      <c r="B270" s="20">
        <f t="shared" si="175"/>
        <v>360</v>
      </c>
      <c r="C270" s="20">
        <f t="shared" si="176"/>
        <v>6.75</v>
      </c>
      <c r="D270" s="20">
        <v>30</v>
      </c>
      <c r="E270" s="2">
        <f t="shared" si="184"/>
        <v>215</v>
      </c>
      <c r="F270" s="19">
        <f t="shared" si="180"/>
        <v>10190.5</v>
      </c>
      <c r="G270" s="21">
        <f t="shared" si="181"/>
        <v>12510.5</v>
      </c>
      <c r="H270" s="21">
        <f t="shared" si="177"/>
        <v>22701</v>
      </c>
      <c r="I270" s="21">
        <f t="shared" si="178"/>
        <v>2244762.5</v>
      </c>
      <c r="J270" s="26">
        <f t="shared" si="185"/>
        <v>9730</v>
      </c>
      <c r="K270" s="26">
        <f>CEILING(SUM(M269*(Sheet1!C270/100)*(Sheet1!D270/365)),0.25)</f>
        <v>7866</v>
      </c>
      <c r="L270" s="26">
        <f t="shared" si="182"/>
        <v>17596</v>
      </c>
      <c r="M270" s="26">
        <f t="shared" si="183"/>
        <v>1408050</v>
      </c>
    </row>
    <row r="271" spans="1:13" ht="18" customHeight="1">
      <c r="A271" s="52">
        <f t="shared" si="179"/>
        <v>2244762.5</v>
      </c>
      <c r="B271" s="20">
        <f t="shared" si="175"/>
        <v>360</v>
      </c>
      <c r="C271" s="20">
        <f t="shared" si="176"/>
        <v>6.75</v>
      </c>
      <c r="D271" s="20">
        <v>31</v>
      </c>
      <c r="E271" s="2">
        <f t="shared" si="184"/>
        <v>216</v>
      </c>
      <c r="F271" s="19">
        <f t="shared" si="180"/>
        <v>9832</v>
      </c>
      <c r="G271" s="21">
        <f t="shared" si="181"/>
        <v>12869</v>
      </c>
      <c r="H271" s="21">
        <f>H260</f>
        <v>22701</v>
      </c>
      <c r="I271" s="21">
        <f t="shared" si="178"/>
        <v>2234930.5</v>
      </c>
      <c r="J271" s="26">
        <f t="shared" si="185"/>
        <v>9730</v>
      </c>
      <c r="K271" s="26">
        <f>CEILING(SUM(M270*(Sheet1!C271/100)*(Sheet1!D271/365)),0.25)</f>
        <v>8072.25</v>
      </c>
      <c r="L271" s="26">
        <f t="shared" si="182"/>
        <v>17802.25</v>
      </c>
      <c r="M271" s="26">
        <f t="shared" si="183"/>
        <v>1398320</v>
      </c>
    </row>
    <row r="272" spans="1:13" s="15" customFormat="1" ht="18" customHeight="1">
      <c r="A272" s="52"/>
      <c r="B272" s="11"/>
      <c r="C272" s="11"/>
      <c r="D272" s="29" t="s">
        <v>16</v>
      </c>
      <c r="E272" s="29">
        <v>18</v>
      </c>
      <c r="F272" s="12" t="s">
        <v>10</v>
      </c>
      <c r="G272" s="13" t="s">
        <v>11</v>
      </c>
      <c r="H272" s="13" t="s">
        <v>17</v>
      </c>
      <c r="I272" s="13" t="s">
        <v>13</v>
      </c>
      <c r="J272" s="27" t="s">
        <v>10</v>
      </c>
      <c r="K272" s="28" t="s">
        <v>11</v>
      </c>
      <c r="L272" s="28" t="s">
        <v>12</v>
      </c>
      <c r="M272" s="28" t="s">
        <v>13</v>
      </c>
    </row>
    <row r="273" spans="1:13" s="15" customFormat="1" ht="18" customHeight="1">
      <c r="A273" s="52"/>
      <c r="B273" s="11"/>
      <c r="C273" s="11"/>
      <c r="D273" s="30"/>
      <c r="E273" s="30"/>
      <c r="F273" s="12">
        <f>SUM(F260:F271)</f>
        <v>117261.5</v>
      </c>
      <c r="G273" s="13">
        <f>SUM(G260:G271)</f>
        <v>155150.5</v>
      </c>
      <c r="H273" s="13">
        <f>F273+G273</f>
        <v>272412</v>
      </c>
      <c r="I273" s="13">
        <f>A260-F273</f>
        <v>2234930.5</v>
      </c>
      <c r="J273" s="28">
        <f>SUM(J260:J271)</f>
        <v>116760</v>
      </c>
      <c r="K273" s="28">
        <f>SUM(K260:K271)</f>
        <v>98640</v>
      </c>
      <c r="L273" s="28">
        <f>SUM(L260:L271)</f>
        <v>215400</v>
      </c>
      <c r="M273" s="28">
        <f>M271</f>
        <v>1398320</v>
      </c>
    </row>
    <row r="274" spans="1:13" s="15" customFormat="1" ht="18" customHeight="1">
      <c r="A274" s="52"/>
      <c r="B274" s="17"/>
      <c r="C274" s="17"/>
      <c r="D274" s="17"/>
      <c r="E274" s="17"/>
      <c r="F274" s="16"/>
      <c r="G274" s="18"/>
      <c r="H274" s="18"/>
      <c r="I274" s="18"/>
      <c r="J274" s="18"/>
      <c r="K274" s="18"/>
      <c r="L274" s="18"/>
      <c r="M274" s="18"/>
    </row>
    <row r="275" spans="1:13" ht="18" customHeight="1">
      <c r="A275" s="52">
        <f>I271</f>
        <v>2234930.5</v>
      </c>
      <c r="B275" s="20">
        <f t="shared" ref="B275:B286" si="186">B260</f>
        <v>360</v>
      </c>
      <c r="C275" s="20">
        <f t="shared" ref="C275:C286" si="187">C110</f>
        <v>6.75</v>
      </c>
      <c r="D275" s="20">
        <v>31</v>
      </c>
      <c r="E275" s="2">
        <f>E271+1</f>
        <v>217</v>
      </c>
      <c r="F275" s="19">
        <f>CEILING(H275-G275,0.25)</f>
        <v>9888.25</v>
      </c>
      <c r="G275" s="21">
        <f>CEILING(SUM(A275*(C275/100)*D275/365),0.25)</f>
        <v>12812.75</v>
      </c>
      <c r="H275" s="21">
        <f t="shared" ref="H275:H285" si="188">H261</f>
        <v>22701</v>
      </c>
      <c r="I275" s="21">
        <f t="shared" ref="I275:I286" si="189">A275-F275</f>
        <v>2225042.25</v>
      </c>
      <c r="J275" s="26">
        <f>CEILING(IF((MOD(J271,10))=0,(J271+0),J271-MOD(J271,10)+10),0.25)</f>
        <v>9730</v>
      </c>
      <c r="K275" s="26">
        <f>CEILING(SUM(M273*(Sheet1!C275/100)*(Sheet1!D275/365)),0.25)</f>
        <v>8016.5</v>
      </c>
      <c r="L275" s="26">
        <f>CEILING(J275+K275,0.25)</f>
        <v>17746.5</v>
      </c>
      <c r="M275" s="26">
        <f>M273-J275</f>
        <v>1388590</v>
      </c>
    </row>
    <row r="276" spans="1:13" ht="18" customHeight="1">
      <c r="A276" s="52">
        <f t="shared" ref="A276:A286" si="190">I275</f>
        <v>2225042.25</v>
      </c>
      <c r="B276" s="20">
        <f t="shared" si="186"/>
        <v>360</v>
      </c>
      <c r="C276" s="20">
        <f t="shared" si="187"/>
        <v>6.75</v>
      </c>
      <c r="D276" s="20">
        <v>28</v>
      </c>
      <c r="E276" s="2">
        <f>E275+1</f>
        <v>218</v>
      </c>
      <c r="F276" s="19">
        <f t="shared" ref="F276:F286" si="191">CEILING(H276-G276,0.25)</f>
        <v>11179.5</v>
      </c>
      <c r="G276" s="21">
        <f t="shared" ref="G276:G286" si="192">CEILING(SUM(A276*(C276/100)*D276/365),0.25)</f>
        <v>11521.5</v>
      </c>
      <c r="H276" s="21">
        <f t="shared" si="188"/>
        <v>22701</v>
      </c>
      <c r="I276" s="21">
        <f t="shared" si="189"/>
        <v>2213862.75</v>
      </c>
      <c r="J276" s="26">
        <f>CEILING(IF((MOD(J275,10))=0,(J275+0),J275-MOD(J275,10)+10),0.25)</f>
        <v>9730</v>
      </c>
      <c r="K276" s="26">
        <f>CEILING(SUM(M275*(Sheet1!C276/100)*(Sheet1!D276/365)),0.25)</f>
        <v>7190.25</v>
      </c>
      <c r="L276" s="26">
        <f t="shared" ref="L276:L286" si="193">CEILING(J276+K276,0.25)</f>
        <v>16920.25</v>
      </c>
      <c r="M276" s="26">
        <f t="shared" ref="M276:M286" si="194">M275-J276</f>
        <v>1378860</v>
      </c>
    </row>
    <row r="277" spans="1:13" ht="18" customHeight="1">
      <c r="A277" s="52">
        <f t="shared" si="190"/>
        <v>2213862.75</v>
      </c>
      <c r="B277" s="20">
        <f t="shared" si="186"/>
        <v>360</v>
      </c>
      <c r="C277" s="20">
        <f t="shared" si="187"/>
        <v>6.75</v>
      </c>
      <c r="D277" s="20">
        <v>31</v>
      </c>
      <c r="E277" s="2">
        <f t="shared" ref="E277:E286" si="195">E276+1</f>
        <v>219</v>
      </c>
      <c r="F277" s="19">
        <f t="shared" si="191"/>
        <v>10009</v>
      </c>
      <c r="G277" s="21">
        <f t="shared" si="192"/>
        <v>12692</v>
      </c>
      <c r="H277" s="21">
        <f t="shared" si="188"/>
        <v>22701</v>
      </c>
      <c r="I277" s="21">
        <f t="shared" si="189"/>
        <v>2203853.75</v>
      </c>
      <c r="J277" s="26">
        <f t="shared" ref="J277:J286" si="196">CEILING(IF((MOD(J276,10))=0,(J276+0),J276-MOD(J276,10)+10),0.25)</f>
        <v>9730</v>
      </c>
      <c r="K277" s="26">
        <f>CEILING(SUM(M276*(Sheet1!C277/100)*(Sheet1!D277/365)),0.25)</f>
        <v>7905</v>
      </c>
      <c r="L277" s="26">
        <f t="shared" si="193"/>
        <v>17635</v>
      </c>
      <c r="M277" s="26">
        <f t="shared" si="194"/>
        <v>1369130</v>
      </c>
    </row>
    <row r="278" spans="1:13" ht="18" customHeight="1">
      <c r="A278" s="52">
        <f t="shared" si="190"/>
        <v>2203853.75</v>
      </c>
      <c r="B278" s="20">
        <f t="shared" si="186"/>
        <v>360</v>
      </c>
      <c r="C278" s="20">
        <f t="shared" si="187"/>
        <v>6.75</v>
      </c>
      <c r="D278" s="20">
        <v>30</v>
      </c>
      <c r="E278" s="2">
        <f t="shared" si="195"/>
        <v>220</v>
      </c>
      <c r="F278" s="19">
        <f t="shared" si="191"/>
        <v>10474</v>
      </c>
      <c r="G278" s="21">
        <f t="shared" si="192"/>
        <v>12227</v>
      </c>
      <c r="H278" s="21">
        <f t="shared" si="188"/>
        <v>22701</v>
      </c>
      <c r="I278" s="21">
        <f t="shared" si="189"/>
        <v>2193379.75</v>
      </c>
      <c r="J278" s="26">
        <f t="shared" si="196"/>
        <v>9730</v>
      </c>
      <c r="K278" s="26">
        <f>CEILING(SUM(M277*(Sheet1!C278/100)*(Sheet1!D278/365)),0.25)</f>
        <v>7596</v>
      </c>
      <c r="L278" s="26">
        <f t="shared" si="193"/>
        <v>17326</v>
      </c>
      <c r="M278" s="26">
        <f t="shared" si="194"/>
        <v>1359400</v>
      </c>
    </row>
    <row r="279" spans="1:13" ht="18" customHeight="1">
      <c r="A279" s="52">
        <f t="shared" si="190"/>
        <v>2193379.75</v>
      </c>
      <c r="B279" s="20">
        <f t="shared" si="186"/>
        <v>360</v>
      </c>
      <c r="C279" s="20">
        <f t="shared" si="187"/>
        <v>6.75</v>
      </c>
      <c r="D279" s="20">
        <v>31</v>
      </c>
      <c r="E279" s="2">
        <f t="shared" si="195"/>
        <v>221</v>
      </c>
      <c r="F279" s="19">
        <f t="shared" si="191"/>
        <v>10126.5</v>
      </c>
      <c r="G279" s="21">
        <f t="shared" si="192"/>
        <v>12574.5</v>
      </c>
      <c r="H279" s="21">
        <f t="shared" si="188"/>
        <v>22701</v>
      </c>
      <c r="I279" s="21">
        <f t="shared" si="189"/>
        <v>2183253.25</v>
      </c>
      <c r="J279" s="26">
        <f t="shared" si="196"/>
        <v>9730</v>
      </c>
      <c r="K279" s="26">
        <f>CEILING(SUM(M278*(Sheet1!C279/100)*(Sheet1!D279/365)),0.25)</f>
        <v>7793.5</v>
      </c>
      <c r="L279" s="26">
        <f t="shared" si="193"/>
        <v>17523.5</v>
      </c>
      <c r="M279" s="26">
        <f t="shared" si="194"/>
        <v>1349670</v>
      </c>
    </row>
    <row r="280" spans="1:13" ht="18" customHeight="1">
      <c r="A280" s="52">
        <f t="shared" si="190"/>
        <v>2183253.25</v>
      </c>
      <c r="B280" s="20">
        <f t="shared" si="186"/>
        <v>360</v>
      </c>
      <c r="C280" s="20">
        <f t="shared" si="187"/>
        <v>6.75</v>
      </c>
      <c r="D280" s="20">
        <v>30</v>
      </c>
      <c r="E280" s="2">
        <f t="shared" si="195"/>
        <v>222</v>
      </c>
      <c r="F280" s="19">
        <f t="shared" si="191"/>
        <v>10588.25</v>
      </c>
      <c r="G280" s="21">
        <f t="shared" si="192"/>
        <v>12112.75</v>
      </c>
      <c r="H280" s="21">
        <f t="shared" si="188"/>
        <v>22701</v>
      </c>
      <c r="I280" s="21">
        <f t="shared" si="189"/>
        <v>2172665</v>
      </c>
      <c r="J280" s="26">
        <f t="shared" si="196"/>
        <v>9730</v>
      </c>
      <c r="K280" s="26">
        <f>CEILING(SUM(M279*(Sheet1!C280/100)*(Sheet1!D280/365)),0.25)</f>
        <v>7488</v>
      </c>
      <c r="L280" s="26">
        <f t="shared" si="193"/>
        <v>17218</v>
      </c>
      <c r="M280" s="26">
        <f t="shared" si="194"/>
        <v>1339940</v>
      </c>
    </row>
    <row r="281" spans="1:13" ht="18" customHeight="1">
      <c r="A281" s="52">
        <f t="shared" si="190"/>
        <v>2172665</v>
      </c>
      <c r="B281" s="20">
        <f t="shared" si="186"/>
        <v>360</v>
      </c>
      <c r="C281" s="20">
        <f t="shared" si="187"/>
        <v>6.75</v>
      </c>
      <c r="D281" s="20">
        <v>31</v>
      </c>
      <c r="E281" s="2">
        <f t="shared" si="195"/>
        <v>223</v>
      </c>
      <c r="F281" s="19">
        <f t="shared" si="191"/>
        <v>10245.25</v>
      </c>
      <c r="G281" s="21">
        <f t="shared" si="192"/>
        <v>12455.75</v>
      </c>
      <c r="H281" s="21">
        <f t="shared" si="188"/>
        <v>22701</v>
      </c>
      <c r="I281" s="21">
        <f t="shared" si="189"/>
        <v>2162419.75</v>
      </c>
      <c r="J281" s="26">
        <f t="shared" si="196"/>
        <v>9730</v>
      </c>
      <c r="K281" s="26">
        <f>CEILING(SUM(M280*(Sheet1!C281/100)*(Sheet1!D281/365)),0.25)</f>
        <v>7681.75</v>
      </c>
      <c r="L281" s="26">
        <f t="shared" si="193"/>
        <v>17411.75</v>
      </c>
      <c r="M281" s="26">
        <f t="shared" si="194"/>
        <v>1330210</v>
      </c>
    </row>
    <row r="282" spans="1:13" ht="18" customHeight="1">
      <c r="A282" s="52">
        <f t="shared" si="190"/>
        <v>2162419.75</v>
      </c>
      <c r="B282" s="20">
        <f t="shared" si="186"/>
        <v>360</v>
      </c>
      <c r="C282" s="20">
        <f t="shared" si="187"/>
        <v>6.75</v>
      </c>
      <c r="D282" s="20">
        <v>31</v>
      </c>
      <c r="E282" s="2">
        <f t="shared" si="195"/>
        <v>224</v>
      </c>
      <c r="F282" s="19">
        <f t="shared" si="191"/>
        <v>10304</v>
      </c>
      <c r="G282" s="21">
        <f t="shared" si="192"/>
        <v>12397</v>
      </c>
      <c r="H282" s="21">
        <f t="shared" si="188"/>
        <v>22701</v>
      </c>
      <c r="I282" s="21">
        <f t="shared" si="189"/>
        <v>2152115.75</v>
      </c>
      <c r="J282" s="26">
        <f t="shared" si="196"/>
        <v>9730</v>
      </c>
      <c r="K282" s="26">
        <f>CEILING(SUM(M281*(Sheet1!C282/100)*(Sheet1!D282/365)),0.25)</f>
        <v>7626</v>
      </c>
      <c r="L282" s="26">
        <f t="shared" si="193"/>
        <v>17356</v>
      </c>
      <c r="M282" s="26">
        <f t="shared" si="194"/>
        <v>1320480</v>
      </c>
    </row>
    <row r="283" spans="1:13" ht="18" customHeight="1">
      <c r="A283" s="52">
        <f t="shared" si="190"/>
        <v>2152115.75</v>
      </c>
      <c r="B283" s="20">
        <f t="shared" si="186"/>
        <v>360</v>
      </c>
      <c r="C283" s="20">
        <f t="shared" si="187"/>
        <v>6.75</v>
      </c>
      <c r="D283" s="20">
        <v>30</v>
      </c>
      <c r="E283" s="2">
        <f t="shared" si="195"/>
        <v>225</v>
      </c>
      <c r="F283" s="19">
        <f t="shared" si="191"/>
        <v>10761</v>
      </c>
      <c r="G283" s="21">
        <f t="shared" si="192"/>
        <v>11940</v>
      </c>
      <c r="H283" s="21">
        <f t="shared" si="188"/>
        <v>22701</v>
      </c>
      <c r="I283" s="21">
        <f t="shared" si="189"/>
        <v>2141354.75</v>
      </c>
      <c r="J283" s="26">
        <f t="shared" si="196"/>
        <v>9730</v>
      </c>
      <c r="K283" s="26">
        <f>CEILING(SUM(M282*(Sheet1!C283/100)*(Sheet1!D283/365)),0.25)</f>
        <v>7326</v>
      </c>
      <c r="L283" s="26">
        <f t="shared" si="193"/>
        <v>17056</v>
      </c>
      <c r="M283" s="26">
        <f t="shared" si="194"/>
        <v>1310750</v>
      </c>
    </row>
    <row r="284" spans="1:13" ht="18" customHeight="1">
      <c r="A284" s="52">
        <f t="shared" si="190"/>
        <v>2141354.75</v>
      </c>
      <c r="B284" s="20">
        <f t="shared" si="186"/>
        <v>360</v>
      </c>
      <c r="C284" s="20">
        <f t="shared" si="187"/>
        <v>6.75</v>
      </c>
      <c r="D284" s="20">
        <v>31</v>
      </c>
      <c r="E284" s="2">
        <f t="shared" si="195"/>
        <v>226</v>
      </c>
      <c r="F284" s="19">
        <f t="shared" si="191"/>
        <v>10424.75</v>
      </c>
      <c r="G284" s="21">
        <f t="shared" si="192"/>
        <v>12276.25</v>
      </c>
      <c r="H284" s="21">
        <f t="shared" si="188"/>
        <v>22701</v>
      </c>
      <c r="I284" s="21">
        <f t="shared" si="189"/>
        <v>2130930</v>
      </c>
      <c r="J284" s="26">
        <f t="shared" si="196"/>
        <v>9730</v>
      </c>
      <c r="K284" s="26">
        <f>CEILING(SUM(M283*(Sheet1!C284/100)*(Sheet1!D284/365)),0.25)</f>
        <v>7514.5</v>
      </c>
      <c r="L284" s="26">
        <f t="shared" si="193"/>
        <v>17244.5</v>
      </c>
      <c r="M284" s="26">
        <f t="shared" si="194"/>
        <v>1301020</v>
      </c>
    </row>
    <row r="285" spans="1:13" ht="18" customHeight="1">
      <c r="A285" s="52">
        <f t="shared" si="190"/>
        <v>2130930</v>
      </c>
      <c r="B285" s="20">
        <f t="shared" si="186"/>
        <v>360</v>
      </c>
      <c r="C285" s="20">
        <f t="shared" si="187"/>
        <v>6.75</v>
      </c>
      <c r="D285" s="20">
        <v>30</v>
      </c>
      <c r="E285" s="2">
        <f t="shared" si="195"/>
        <v>227</v>
      </c>
      <c r="F285" s="19">
        <f t="shared" si="191"/>
        <v>10878.5</v>
      </c>
      <c r="G285" s="21">
        <f t="shared" si="192"/>
        <v>11822.5</v>
      </c>
      <c r="H285" s="21">
        <f t="shared" si="188"/>
        <v>22701</v>
      </c>
      <c r="I285" s="21">
        <f t="shared" si="189"/>
        <v>2120051.5</v>
      </c>
      <c r="J285" s="26">
        <f t="shared" si="196"/>
        <v>9730</v>
      </c>
      <c r="K285" s="26">
        <f>CEILING(SUM(M284*(Sheet1!C285/100)*(Sheet1!D285/365)),0.25)</f>
        <v>7218</v>
      </c>
      <c r="L285" s="26">
        <f t="shared" si="193"/>
        <v>16948</v>
      </c>
      <c r="M285" s="26">
        <f t="shared" si="194"/>
        <v>1291290</v>
      </c>
    </row>
    <row r="286" spans="1:13" ht="18" customHeight="1">
      <c r="A286" s="52">
        <f t="shared" si="190"/>
        <v>2120051.5</v>
      </c>
      <c r="B286" s="20">
        <f t="shared" si="186"/>
        <v>360</v>
      </c>
      <c r="C286" s="20">
        <f t="shared" si="187"/>
        <v>6.75</v>
      </c>
      <c r="D286" s="20">
        <v>31</v>
      </c>
      <c r="E286" s="2">
        <f t="shared" si="195"/>
        <v>228</v>
      </c>
      <c r="F286" s="19">
        <f t="shared" si="191"/>
        <v>10547</v>
      </c>
      <c r="G286" s="21">
        <f t="shared" si="192"/>
        <v>12154</v>
      </c>
      <c r="H286" s="21">
        <f>H275</f>
        <v>22701</v>
      </c>
      <c r="I286" s="21">
        <f t="shared" si="189"/>
        <v>2109504.5</v>
      </c>
      <c r="J286" s="26">
        <f t="shared" si="196"/>
        <v>9730</v>
      </c>
      <c r="K286" s="26">
        <f>CEILING(SUM(M285*(Sheet1!C286/100)*(Sheet1!D286/365)),0.25)</f>
        <v>7403</v>
      </c>
      <c r="L286" s="26">
        <f t="shared" si="193"/>
        <v>17133</v>
      </c>
      <c r="M286" s="26">
        <f t="shared" si="194"/>
        <v>1281560</v>
      </c>
    </row>
    <row r="287" spans="1:13" s="15" customFormat="1" ht="18" customHeight="1">
      <c r="A287" s="52"/>
      <c r="B287" s="11"/>
      <c r="C287" s="11"/>
      <c r="D287" s="29" t="s">
        <v>16</v>
      </c>
      <c r="E287" s="29">
        <v>19</v>
      </c>
      <c r="F287" s="12" t="s">
        <v>10</v>
      </c>
      <c r="G287" s="13" t="s">
        <v>11</v>
      </c>
      <c r="H287" s="13" t="s">
        <v>17</v>
      </c>
      <c r="I287" s="13" t="s">
        <v>13</v>
      </c>
      <c r="J287" s="27" t="s">
        <v>10</v>
      </c>
      <c r="K287" s="28" t="s">
        <v>11</v>
      </c>
      <c r="L287" s="28" t="s">
        <v>12</v>
      </c>
      <c r="M287" s="28" t="s">
        <v>13</v>
      </c>
    </row>
    <row r="288" spans="1:13" s="15" customFormat="1" ht="18" customHeight="1">
      <c r="A288" s="52"/>
      <c r="B288" s="11"/>
      <c r="C288" s="11"/>
      <c r="D288" s="30"/>
      <c r="E288" s="30"/>
      <c r="F288" s="12">
        <f>SUM(F275:F286)</f>
        <v>125426</v>
      </c>
      <c r="G288" s="13">
        <f>SUM(G275:G286)</f>
        <v>146986</v>
      </c>
      <c r="H288" s="13">
        <f>F288+G288</f>
        <v>272412</v>
      </c>
      <c r="I288" s="13">
        <f>A275-F288</f>
        <v>2109504.5</v>
      </c>
      <c r="J288" s="28">
        <f>SUM(J275:J286)</f>
        <v>116760</v>
      </c>
      <c r="K288" s="28">
        <f>SUM(K275:K286)</f>
        <v>90758.5</v>
      </c>
      <c r="L288" s="28">
        <f>SUM(L275:L286)</f>
        <v>207518.5</v>
      </c>
      <c r="M288" s="28">
        <f>M286</f>
        <v>1281560</v>
      </c>
    </row>
    <row r="289" spans="1:13" s="15" customFormat="1" ht="18" customHeight="1">
      <c r="A289" s="52"/>
      <c r="B289" s="17"/>
      <c r="C289" s="17"/>
      <c r="D289" s="17"/>
      <c r="E289" s="17"/>
      <c r="F289" s="16"/>
      <c r="G289" s="18"/>
      <c r="H289" s="18"/>
      <c r="I289" s="18"/>
      <c r="J289" s="18"/>
      <c r="K289" s="18"/>
      <c r="L289" s="18"/>
      <c r="M289" s="18"/>
    </row>
    <row r="290" spans="1:13" ht="18" customHeight="1">
      <c r="A290" s="52">
        <f>I286</f>
        <v>2109504.5</v>
      </c>
      <c r="B290" s="20">
        <f t="shared" ref="B290:B301" si="197">B275</f>
        <v>360</v>
      </c>
      <c r="C290" s="20">
        <f t="shared" ref="C290:C301" si="198">C125</f>
        <v>6.75</v>
      </c>
      <c r="D290" s="20">
        <v>31</v>
      </c>
      <c r="E290" s="2">
        <f>E286+1</f>
        <v>229</v>
      </c>
      <c r="F290" s="19">
        <f>CEILING(H290-G290,0.25)</f>
        <v>10607.25</v>
      </c>
      <c r="G290" s="21">
        <f>CEILING(SUM(A290*(C290/100)*D290/365),0.25)</f>
        <v>12093.75</v>
      </c>
      <c r="H290" s="21">
        <f t="shared" ref="H290:H300" si="199">H276</f>
        <v>22701</v>
      </c>
      <c r="I290" s="21">
        <f t="shared" ref="I290:I301" si="200">A290-F290</f>
        <v>2098897.25</v>
      </c>
      <c r="J290" s="26">
        <f>CEILING(IF((MOD(J286,10))=0,(J286+0),J286-MOD(J286,10)+10),0.25)</f>
        <v>9730</v>
      </c>
      <c r="K290" s="26">
        <f>CEILING(SUM(M288*(Sheet1!C290/100)*(Sheet1!D290/365)),0.25)</f>
        <v>7347.25</v>
      </c>
      <c r="L290" s="26">
        <f>CEILING(J290+K290,0.25)</f>
        <v>17077.25</v>
      </c>
      <c r="M290" s="26">
        <f>M288-J290</f>
        <v>1271830</v>
      </c>
    </row>
    <row r="291" spans="1:13" ht="18" customHeight="1">
      <c r="A291" s="52">
        <f t="shared" ref="A291:A301" si="201">I290</f>
        <v>2098897.25</v>
      </c>
      <c r="B291" s="20">
        <f t="shared" si="197"/>
        <v>360</v>
      </c>
      <c r="C291" s="20">
        <f t="shared" si="198"/>
        <v>6.75</v>
      </c>
      <c r="D291" s="20">
        <v>28</v>
      </c>
      <c r="E291" s="2">
        <f>E290+1</f>
        <v>230</v>
      </c>
      <c r="F291" s="19">
        <f t="shared" ref="F291:F301" si="202">CEILING(H291-G291,0.25)</f>
        <v>11832.5</v>
      </c>
      <c r="G291" s="21">
        <f t="shared" ref="G291:G301" si="203">CEILING(SUM(A291*(C291/100)*D291/365),0.25)</f>
        <v>10868.5</v>
      </c>
      <c r="H291" s="21">
        <f t="shared" si="199"/>
        <v>22701</v>
      </c>
      <c r="I291" s="21">
        <f t="shared" si="200"/>
        <v>2087064.75</v>
      </c>
      <c r="J291" s="26">
        <f>CEILING(IF((MOD(J290,10))=0,(J290+0),J290-MOD(J290,10)+10),0.25)</f>
        <v>9730</v>
      </c>
      <c r="K291" s="26">
        <f>CEILING(SUM(M290*(Sheet1!C291/100)*(Sheet1!D291/365)),0.25)</f>
        <v>6585.75</v>
      </c>
      <c r="L291" s="26">
        <f t="shared" ref="L291:L301" si="204">CEILING(J291+K291,0.25)</f>
        <v>16315.75</v>
      </c>
      <c r="M291" s="26">
        <f t="shared" ref="M291:M301" si="205">M290-J291</f>
        <v>1262100</v>
      </c>
    </row>
    <row r="292" spans="1:13" ht="18" customHeight="1">
      <c r="A292" s="52">
        <f t="shared" si="201"/>
        <v>2087064.75</v>
      </c>
      <c r="B292" s="20">
        <f t="shared" si="197"/>
        <v>360</v>
      </c>
      <c r="C292" s="20">
        <f t="shared" si="198"/>
        <v>6.75</v>
      </c>
      <c r="D292" s="20">
        <v>31</v>
      </c>
      <c r="E292" s="2">
        <f t="shared" ref="E292:E301" si="206">E291+1</f>
        <v>231</v>
      </c>
      <c r="F292" s="19">
        <f t="shared" si="202"/>
        <v>10736</v>
      </c>
      <c r="G292" s="21">
        <f t="shared" si="203"/>
        <v>11965</v>
      </c>
      <c r="H292" s="21">
        <f t="shared" si="199"/>
        <v>22701</v>
      </c>
      <c r="I292" s="21">
        <f t="shared" si="200"/>
        <v>2076328.75</v>
      </c>
      <c r="J292" s="26">
        <f t="shared" ref="J292:J301" si="207">CEILING(IF((MOD(J291,10))=0,(J291+0),J291-MOD(J291,10)+10),0.25)</f>
        <v>9730</v>
      </c>
      <c r="K292" s="26">
        <f>CEILING(SUM(M291*(Sheet1!C292/100)*(Sheet1!D292/365)),0.25)</f>
        <v>7235.5</v>
      </c>
      <c r="L292" s="26">
        <f t="shared" si="204"/>
        <v>16965.5</v>
      </c>
      <c r="M292" s="26">
        <f t="shared" si="205"/>
        <v>1252370</v>
      </c>
    </row>
    <row r="293" spans="1:13" ht="18" customHeight="1">
      <c r="A293" s="52">
        <f t="shared" si="201"/>
        <v>2076328.75</v>
      </c>
      <c r="B293" s="20">
        <f t="shared" si="197"/>
        <v>360</v>
      </c>
      <c r="C293" s="20">
        <f t="shared" si="198"/>
        <v>6.75</v>
      </c>
      <c r="D293" s="20">
        <v>30</v>
      </c>
      <c r="E293" s="2">
        <f t="shared" si="206"/>
        <v>232</v>
      </c>
      <c r="F293" s="19">
        <f t="shared" si="202"/>
        <v>11181.5</v>
      </c>
      <c r="G293" s="21">
        <f t="shared" si="203"/>
        <v>11519.5</v>
      </c>
      <c r="H293" s="21">
        <f t="shared" si="199"/>
        <v>22701</v>
      </c>
      <c r="I293" s="21">
        <f t="shared" si="200"/>
        <v>2065147.25</v>
      </c>
      <c r="J293" s="26">
        <f t="shared" si="207"/>
        <v>9730</v>
      </c>
      <c r="K293" s="26">
        <f>CEILING(SUM(M292*(Sheet1!C293/100)*(Sheet1!D293/365)),0.25)</f>
        <v>6948.25</v>
      </c>
      <c r="L293" s="26">
        <f t="shared" si="204"/>
        <v>16678.25</v>
      </c>
      <c r="M293" s="26">
        <f t="shared" si="205"/>
        <v>1242640</v>
      </c>
    </row>
    <row r="294" spans="1:13" ht="18" customHeight="1">
      <c r="A294" s="52">
        <f t="shared" si="201"/>
        <v>2065147.25</v>
      </c>
      <c r="B294" s="20">
        <f t="shared" si="197"/>
        <v>360</v>
      </c>
      <c r="C294" s="20">
        <f t="shared" si="198"/>
        <v>6.75</v>
      </c>
      <c r="D294" s="20">
        <v>31</v>
      </c>
      <c r="E294" s="2">
        <f t="shared" si="206"/>
        <v>233</v>
      </c>
      <c r="F294" s="19">
        <f t="shared" si="202"/>
        <v>10861.75</v>
      </c>
      <c r="G294" s="21">
        <f t="shared" si="203"/>
        <v>11839.25</v>
      </c>
      <c r="H294" s="21">
        <f t="shared" si="199"/>
        <v>22701</v>
      </c>
      <c r="I294" s="21">
        <f t="shared" si="200"/>
        <v>2054285.5</v>
      </c>
      <c r="J294" s="26">
        <f t="shared" si="207"/>
        <v>9730</v>
      </c>
      <c r="K294" s="26">
        <f>CEILING(SUM(M293*(Sheet1!C294/100)*(Sheet1!D294/365)),0.25)</f>
        <v>7124</v>
      </c>
      <c r="L294" s="26">
        <f t="shared" si="204"/>
        <v>16854</v>
      </c>
      <c r="M294" s="26">
        <f t="shared" si="205"/>
        <v>1232910</v>
      </c>
    </row>
    <row r="295" spans="1:13" ht="18" customHeight="1">
      <c r="A295" s="52">
        <f t="shared" si="201"/>
        <v>2054285.5</v>
      </c>
      <c r="B295" s="20">
        <f t="shared" si="197"/>
        <v>360</v>
      </c>
      <c r="C295" s="20">
        <f t="shared" si="198"/>
        <v>6.75</v>
      </c>
      <c r="D295" s="20">
        <v>30</v>
      </c>
      <c r="E295" s="2">
        <f t="shared" si="206"/>
        <v>234</v>
      </c>
      <c r="F295" s="19">
        <f t="shared" si="202"/>
        <v>11303.75</v>
      </c>
      <c r="G295" s="21">
        <f t="shared" si="203"/>
        <v>11397.25</v>
      </c>
      <c r="H295" s="21">
        <f t="shared" si="199"/>
        <v>22701</v>
      </c>
      <c r="I295" s="21">
        <f t="shared" si="200"/>
        <v>2042981.75</v>
      </c>
      <c r="J295" s="26">
        <f t="shared" si="207"/>
        <v>9730</v>
      </c>
      <c r="K295" s="26">
        <f>CEILING(SUM(M294*(Sheet1!C295/100)*(Sheet1!D295/365)),0.25)</f>
        <v>6840.25</v>
      </c>
      <c r="L295" s="26">
        <f t="shared" si="204"/>
        <v>16570.25</v>
      </c>
      <c r="M295" s="26">
        <f t="shared" si="205"/>
        <v>1223180</v>
      </c>
    </row>
    <row r="296" spans="1:13" ht="18" customHeight="1">
      <c r="A296" s="52">
        <f t="shared" si="201"/>
        <v>2042981.75</v>
      </c>
      <c r="B296" s="20">
        <f t="shared" si="197"/>
        <v>360</v>
      </c>
      <c r="C296" s="20">
        <f t="shared" si="198"/>
        <v>6.75</v>
      </c>
      <c r="D296" s="20">
        <v>31</v>
      </c>
      <c r="E296" s="2">
        <f t="shared" si="206"/>
        <v>235</v>
      </c>
      <c r="F296" s="19">
        <f t="shared" si="202"/>
        <v>10988.75</v>
      </c>
      <c r="G296" s="21">
        <f t="shared" si="203"/>
        <v>11712.25</v>
      </c>
      <c r="H296" s="21">
        <f t="shared" si="199"/>
        <v>22701</v>
      </c>
      <c r="I296" s="21">
        <f t="shared" si="200"/>
        <v>2031993</v>
      </c>
      <c r="J296" s="26">
        <f t="shared" si="207"/>
        <v>9730</v>
      </c>
      <c r="K296" s="26">
        <f>CEILING(SUM(M295*(Sheet1!C296/100)*(Sheet1!D296/365)),0.25)</f>
        <v>7012.5</v>
      </c>
      <c r="L296" s="26">
        <f t="shared" si="204"/>
        <v>16742.5</v>
      </c>
      <c r="M296" s="26">
        <f t="shared" si="205"/>
        <v>1213450</v>
      </c>
    </row>
    <row r="297" spans="1:13" ht="18" customHeight="1">
      <c r="A297" s="52">
        <f t="shared" si="201"/>
        <v>2031993</v>
      </c>
      <c r="B297" s="20">
        <f t="shared" si="197"/>
        <v>360</v>
      </c>
      <c r="C297" s="20">
        <f t="shared" si="198"/>
        <v>6.75</v>
      </c>
      <c r="D297" s="20">
        <v>31</v>
      </c>
      <c r="E297" s="2">
        <f t="shared" si="206"/>
        <v>236</v>
      </c>
      <c r="F297" s="19">
        <f t="shared" si="202"/>
        <v>11051.75</v>
      </c>
      <c r="G297" s="21">
        <f t="shared" si="203"/>
        <v>11649.25</v>
      </c>
      <c r="H297" s="21">
        <f t="shared" si="199"/>
        <v>22701</v>
      </c>
      <c r="I297" s="21">
        <f t="shared" si="200"/>
        <v>2020941.25</v>
      </c>
      <c r="J297" s="26">
        <f t="shared" si="207"/>
        <v>9730</v>
      </c>
      <c r="K297" s="26">
        <f>CEILING(SUM(M296*(Sheet1!C297/100)*(Sheet1!D297/365)),0.25)</f>
        <v>6956.75</v>
      </c>
      <c r="L297" s="26">
        <f t="shared" si="204"/>
        <v>16686.75</v>
      </c>
      <c r="M297" s="26">
        <f t="shared" si="205"/>
        <v>1203720</v>
      </c>
    </row>
    <row r="298" spans="1:13" ht="18" customHeight="1">
      <c r="A298" s="52">
        <f t="shared" si="201"/>
        <v>2020941.25</v>
      </c>
      <c r="B298" s="20">
        <f t="shared" si="197"/>
        <v>360</v>
      </c>
      <c r="C298" s="20">
        <f t="shared" si="198"/>
        <v>6.75</v>
      </c>
      <c r="D298" s="20">
        <v>30</v>
      </c>
      <c r="E298" s="2">
        <f t="shared" si="206"/>
        <v>237</v>
      </c>
      <c r="F298" s="19">
        <f t="shared" si="202"/>
        <v>11488.75</v>
      </c>
      <c r="G298" s="21">
        <f t="shared" si="203"/>
        <v>11212.25</v>
      </c>
      <c r="H298" s="21">
        <f t="shared" si="199"/>
        <v>22701</v>
      </c>
      <c r="I298" s="21">
        <f t="shared" si="200"/>
        <v>2009452.5</v>
      </c>
      <c r="J298" s="26">
        <f t="shared" si="207"/>
        <v>9730</v>
      </c>
      <c r="K298" s="26">
        <f>CEILING(SUM(M297*(Sheet1!C298/100)*(Sheet1!D298/365)),0.25)</f>
        <v>6678.25</v>
      </c>
      <c r="L298" s="26">
        <f t="shared" si="204"/>
        <v>16408.25</v>
      </c>
      <c r="M298" s="26">
        <f t="shared" si="205"/>
        <v>1193990</v>
      </c>
    </row>
    <row r="299" spans="1:13" ht="18" customHeight="1">
      <c r="A299" s="52">
        <f t="shared" si="201"/>
        <v>2009452.5</v>
      </c>
      <c r="B299" s="20">
        <f t="shared" si="197"/>
        <v>360</v>
      </c>
      <c r="C299" s="20">
        <f t="shared" si="198"/>
        <v>6.75</v>
      </c>
      <c r="D299" s="20">
        <v>31</v>
      </c>
      <c r="E299" s="2">
        <f t="shared" si="206"/>
        <v>238</v>
      </c>
      <c r="F299" s="19">
        <f t="shared" si="202"/>
        <v>11181</v>
      </c>
      <c r="G299" s="21">
        <f t="shared" si="203"/>
        <v>11520</v>
      </c>
      <c r="H299" s="21">
        <f t="shared" si="199"/>
        <v>22701</v>
      </c>
      <c r="I299" s="21">
        <f t="shared" si="200"/>
        <v>1998271.5</v>
      </c>
      <c r="J299" s="26">
        <f t="shared" si="207"/>
        <v>9730</v>
      </c>
      <c r="K299" s="26">
        <f>CEILING(SUM(M298*(Sheet1!C299/100)*(Sheet1!D299/365)),0.25)</f>
        <v>6845</v>
      </c>
      <c r="L299" s="26">
        <f t="shared" si="204"/>
        <v>16575</v>
      </c>
      <c r="M299" s="26">
        <f t="shared" si="205"/>
        <v>1184260</v>
      </c>
    </row>
    <row r="300" spans="1:13" ht="18" customHeight="1">
      <c r="A300" s="52">
        <f t="shared" si="201"/>
        <v>1998271.5</v>
      </c>
      <c r="B300" s="20">
        <f t="shared" si="197"/>
        <v>360</v>
      </c>
      <c r="C300" s="20">
        <f t="shared" si="198"/>
        <v>6.75</v>
      </c>
      <c r="D300" s="20">
        <v>30</v>
      </c>
      <c r="E300" s="2">
        <f t="shared" si="206"/>
        <v>239</v>
      </c>
      <c r="F300" s="19">
        <f t="shared" si="202"/>
        <v>11614.5</v>
      </c>
      <c r="G300" s="21">
        <f t="shared" si="203"/>
        <v>11086.5</v>
      </c>
      <c r="H300" s="21">
        <f t="shared" si="199"/>
        <v>22701</v>
      </c>
      <c r="I300" s="21">
        <f t="shared" si="200"/>
        <v>1986657</v>
      </c>
      <c r="J300" s="26">
        <f t="shared" si="207"/>
        <v>9730</v>
      </c>
      <c r="K300" s="26">
        <f>CEILING(SUM(M299*(Sheet1!C300/100)*(Sheet1!D300/365)),0.25)</f>
        <v>6570.25</v>
      </c>
      <c r="L300" s="26">
        <f t="shared" si="204"/>
        <v>16300.25</v>
      </c>
      <c r="M300" s="26">
        <f t="shared" si="205"/>
        <v>1174530</v>
      </c>
    </row>
    <row r="301" spans="1:13" ht="18" customHeight="1">
      <c r="A301" s="52">
        <f t="shared" si="201"/>
        <v>1986657</v>
      </c>
      <c r="B301" s="20">
        <f t="shared" si="197"/>
        <v>360</v>
      </c>
      <c r="C301" s="20">
        <f t="shared" si="198"/>
        <v>6.75</v>
      </c>
      <c r="D301" s="20">
        <v>31</v>
      </c>
      <c r="E301" s="2">
        <f t="shared" si="206"/>
        <v>240</v>
      </c>
      <c r="F301" s="19">
        <f t="shared" si="202"/>
        <v>11311.5</v>
      </c>
      <c r="G301" s="21">
        <f t="shared" si="203"/>
        <v>11389.5</v>
      </c>
      <c r="H301" s="21">
        <f>H290</f>
        <v>22701</v>
      </c>
      <c r="I301" s="21">
        <f t="shared" si="200"/>
        <v>1975345.5</v>
      </c>
      <c r="J301" s="26">
        <f t="shared" si="207"/>
        <v>9730</v>
      </c>
      <c r="K301" s="26">
        <f>CEILING(SUM(M300*(Sheet1!C301/100)*(Sheet1!D301/365)),0.25)</f>
        <v>6733.5</v>
      </c>
      <c r="L301" s="26">
        <f t="shared" si="204"/>
        <v>16463.5</v>
      </c>
      <c r="M301" s="26">
        <f t="shared" si="205"/>
        <v>1164800</v>
      </c>
    </row>
    <row r="302" spans="1:13" s="15" customFormat="1" ht="18" customHeight="1">
      <c r="A302" s="52"/>
      <c r="B302" s="11"/>
      <c r="C302" s="11"/>
      <c r="D302" s="29" t="s">
        <v>16</v>
      </c>
      <c r="E302" s="29">
        <v>20</v>
      </c>
      <c r="F302" s="12" t="s">
        <v>10</v>
      </c>
      <c r="G302" s="13" t="s">
        <v>11</v>
      </c>
      <c r="H302" s="13" t="s">
        <v>17</v>
      </c>
      <c r="I302" s="13" t="s">
        <v>13</v>
      </c>
      <c r="J302" s="27" t="s">
        <v>10</v>
      </c>
      <c r="K302" s="28" t="s">
        <v>11</v>
      </c>
      <c r="L302" s="28" t="s">
        <v>12</v>
      </c>
      <c r="M302" s="28" t="s">
        <v>13</v>
      </c>
    </row>
    <row r="303" spans="1:13" s="15" customFormat="1" ht="18" customHeight="1">
      <c r="A303" s="52"/>
      <c r="B303" s="11"/>
      <c r="C303" s="11"/>
      <c r="D303" s="30"/>
      <c r="E303" s="30"/>
      <c r="F303" s="12">
        <f>SUM(F290:F301)</f>
        <v>134159</v>
      </c>
      <c r="G303" s="13">
        <f>SUM(G290:G301)</f>
        <v>138253</v>
      </c>
      <c r="H303" s="13">
        <f>F303+G303</f>
        <v>272412</v>
      </c>
      <c r="I303" s="13">
        <f>A290-F303</f>
        <v>1975345.5</v>
      </c>
      <c r="J303" s="28">
        <f>SUM(J290:J301)</f>
        <v>116760</v>
      </c>
      <c r="K303" s="28">
        <f>SUM(K290:K301)</f>
        <v>82877.25</v>
      </c>
      <c r="L303" s="28">
        <f>SUM(L290:L301)</f>
        <v>199637.25</v>
      </c>
      <c r="M303" s="28">
        <f>M301</f>
        <v>1164800</v>
      </c>
    </row>
    <row r="304" spans="1:13" s="15" customFormat="1" ht="18" customHeight="1">
      <c r="A304" s="52"/>
      <c r="B304" s="17"/>
      <c r="C304" s="17"/>
      <c r="D304" s="17"/>
      <c r="E304" s="17"/>
      <c r="F304" s="16"/>
      <c r="G304" s="18"/>
      <c r="H304" s="18"/>
      <c r="I304" s="18"/>
      <c r="J304" s="18"/>
      <c r="K304" s="18"/>
      <c r="L304" s="18"/>
      <c r="M304" s="18"/>
    </row>
    <row r="305" spans="1:13" ht="18" customHeight="1">
      <c r="A305" s="52">
        <f>I301</f>
        <v>1975345.5</v>
      </c>
      <c r="B305" s="20">
        <f t="shared" ref="B305:B316" si="208">B290</f>
        <v>360</v>
      </c>
      <c r="C305" s="20">
        <f t="shared" ref="C305:C316" si="209">C140</f>
        <v>6.75</v>
      </c>
      <c r="D305" s="20">
        <v>31</v>
      </c>
      <c r="E305" s="2">
        <f>E301+1</f>
        <v>241</v>
      </c>
      <c r="F305" s="19">
        <f>CEILING(H305-G305,0.25)</f>
        <v>11376.5</v>
      </c>
      <c r="G305" s="21">
        <f>CEILING(SUM(A305*(C305/100)*D305/365),0.25)</f>
        <v>11324.5</v>
      </c>
      <c r="H305" s="21">
        <f t="shared" ref="H305:H315" si="210">H291</f>
        <v>22701</v>
      </c>
      <c r="I305" s="21">
        <f t="shared" ref="I305:I316" si="211">A305-F305</f>
        <v>1963969</v>
      </c>
      <c r="J305" s="26">
        <f>CEILING(IF((MOD(J301,10))=0,(J301+0),J301-MOD(J301,10)+10),0.25)</f>
        <v>9730</v>
      </c>
      <c r="K305" s="26">
        <f>CEILING(SUM(M303*(Sheet1!C305/100)*(Sheet1!D305/365)),0.25)</f>
        <v>6677.75</v>
      </c>
      <c r="L305" s="26">
        <f>CEILING(J305+K305,0.25)</f>
        <v>16407.75</v>
      </c>
      <c r="M305" s="26">
        <f>M303-J305</f>
        <v>1155070</v>
      </c>
    </row>
    <row r="306" spans="1:13" ht="18" customHeight="1">
      <c r="A306" s="52">
        <f t="shared" ref="A306:A316" si="212">I305</f>
        <v>1963969</v>
      </c>
      <c r="B306" s="20">
        <f t="shared" si="208"/>
        <v>360</v>
      </c>
      <c r="C306" s="20">
        <f t="shared" si="209"/>
        <v>6.75</v>
      </c>
      <c r="D306" s="20">
        <v>28</v>
      </c>
      <c r="E306" s="2">
        <f>E305+1</f>
        <v>242</v>
      </c>
      <c r="F306" s="19">
        <f t="shared" ref="F306:F316" si="213">CEILING(H306-G306,0.25)</f>
        <v>12531.25</v>
      </c>
      <c r="G306" s="21">
        <f t="shared" ref="G306:G316" si="214">CEILING(SUM(A306*(C306/100)*D306/365),0.25)</f>
        <v>10169.75</v>
      </c>
      <c r="H306" s="21">
        <f t="shared" si="210"/>
        <v>22701</v>
      </c>
      <c r="I306" s="21">
        <f t="shared" si="211"/>
        <v>1951437.75</v>
      </c>
      <c r="J306" s="26">
        <f>CEILING(IF((MOD(J305,10))=0,(J305+0),J305-MOD(J305,10)+10),0.25)</f>
        <v>9730</v>
      </c>
      <c r="K306" s="26">
        <f>CEILING(SUM(M305*(Sheet1!C306/100)*(Sheet1!D306/365)),0.25)</f>
        <v>5981.25</v>
      </c>
      <c r="L306" s="26">
        <f t="shared" ref="L306:L316" si="215">CEILING(J306+K306,0.25)</f>
        <v>15711.25</v>
      </c>
      <c r="M306" s="26">
        <f t="shared" ref="M306:M316" si="216">M305-J306</f>
        <v>1145340</v>
      </c>
    </row>
    <row r="307" spans="1:13" ht="18" customHeight="1">
      <c r="A307" s="52">
        <f t="shared" si="212"/>
        <v>1951437.75</v>
      </c>
      <c r="B307" s="20">
        <f t="shared" si="208"/>
        <v>360</v>
      </c>
      <c r="C307" s="20">
        <f t="shared" si="209"/>
        <v>6.75</v>
      </c>
      <c r="D307" s="20">
        <v>31</v>
      </c>
      <c r="E307" s="2">
        <f t="shared" ref="E307:E316" si="217">E306+1</f>
        <v>243</v>
      </c>
      <c r="F307" s="19">
        <f t="shared" si="213"/>
        <v>11513.5</v>
      </c>
      <c r="G307" s="21">
        <f t="shared" si="214"/>
        <v>11187.5</v>
      </c>
      <c r="H307" s="21">
        <f t="shared" si="210"/>
        <v>22701</v>
      </c>
      <c r="I307" s="21">
        <f t="shared" si="211"/>
        <v>1939924.25</v>
      </c>
      <c r="J307" s="26">
        <f t="shared" ref="J307:J316" si="218">CEILING(IF((MOD(J306,10))=0,(J306+0),J306-MOD(J306,10)+10),0.25)</f>
        <v>9730</v>
      </c>
      <c r="K307" s="26">
        <f>CEILING(SUM(M306*(Sheet1!C307/100)*(Sheet1!D307/365)),0.25)</f>
        <v>6566.25</v>
      </c>
      <c r="L307" s="26">
        <f t="shared" si="215"/>
        <v>16296.25</v>
      </c>
      <c r="M307" s="26">
        <f t="shared" si="216"/>
        <v>1135610</v>
      </c>
    </row>
    <row r="308" spans="1:13" ht="18" customHeight="1">
      <c r="A308" s="52">
        <f t="shared" si="212"/>
        <v>1939924.25</v>
      </c>
      <c r="B308" s="20">
        <f t="shared" si="208"/>
        <v>360</v>
      </c>
      <c r="C308" s="20">
        <f t="shared" si="209"/>
        <v>6.75</v>
      </c>
      <c r="D308" s="20">
        <v>30</v>
      </c>
      <c r="E308" s="2">
        <f t="shared" si="217"/>
        <v>244</v>
      </c>
      <c r="F308" s="19">
        <f t="shared" si="213"/>
        <v>11938.25</v>
      </c>
      <c r="G308" s="21">
        <f t="shared" si="214"/>
        <v>10762.75</v>
      </c>
      <c r="H308" s="21">
        <f t="shared" si="210"/>
        <v>22701</v>
      </c>
      <c r="I308" s="21">
        <f t="shared" si="211"/>
        <v>1927986</v>
      </c>
      <c r="J308" s="26">
        <f t="shared" si="218"/>
        <v>9730</v>
      </c>
      <c r="K308" s="26">
        <f>CEILING(SUM(M307*(Sheet1!C308/100)*(Sheet1!D308/365)),0.25)</f>
        <v>6300.5</v>
      </c>
      <c r="L308" s="26">
        <f t="shared" si="215"/>
        <v>16030.5</v>
      </c>
      <c r="M308" s="26">
        <f t="shared" si="216"/>
        <v>1125880</v>
      </c>
    </row>
    <row r="309" spans="1:13" ht="18" customHeight="1">
      <c r="A309" s="52">
        <f t="shared" si="212"/>
        <v>1927986</v>
      </c>
      <c r="B309" s="20">
        <f t="shared" si="208"/>
        <v>360</v>
      </c>
      <c r="C309" s="20">
        <f t="shared" si="209"/>
        <v>6.75</v>
      </c>
      <c r="D309" s="20">
        <v>31</v>
      </c>
      <c r="E309" s="2">
        <f t="shared" si="217"/>
        <v>245</v>
      </c>
      <c r="F309" s="19">
        <f t="shared" si="213"/>
        <v>11648</v>
      </c>
      <c r="G309" s="21">
        <f t="shared" si="214"/>
        <v>11053</v>
      </c>
      <c r="H309" s="21">
        <f t="shared" si="210"/>
        <v>22701</v>
      </c>
      <c r="I309" s="21">
        <f t="shared" si="211"/>
        <v>1916338</v>
      </c>
      <c r="J309" s="26">
        <f t="shared" si="218"/>
        <v>9730</v>
      </c>
      <c r="K309" s="26">
        <f>CEILING(SUM(M308*(Sheet1!C309/100)*(Sheet1!D309/365)),0.25)</f>
        <v>6454.75</v>
      </c>
      <c r="L309" s="26">
        <f t="shared" si="215"/>
        <v>16184.75</v>
      </c>
      <c r="M309" s="26">
        <f t="shared" si="216"/>
        <v>1116150</v>
      </c>
    </row>
    <row r="310" spans="1:13" ht="18" customHeight="1">
      <c r="A310" s="52">
        <f t="shared" si="212"/>
        <v>1916338</v>
      </c>
      <c r="B310" s="20">
        <f t="shared" si="208"/>
        <v>360</v>
      </c>
      <c r="C310" s="20">
        <f t="shared" si="209"/>
        <v>6.75</v>
      </c>
      <c r="D310" s="20">
        <v>30</v>
      </c>
      <c r="E310" s="2">
        <f t="shared" si="217"/>
        <v>246</v>
      </c>
      <c r="F310" s="19">
        <f t="shared" si="213"/>
        <v>12069.25</v>
      </c>
      <c r="G310" s="21">
        <f t="shared" si="214"/>
        <v>10631.75</v>
      </c>
      <c r="H310" s="21">
        <f t="shared" si="210"/>
        <v>22701</v>
      </c>
      <c r="I310" s="21">
        <f t="shared" si="211"/>
        <v>1904268.75</v>
      </c>
      <c r="J310" s="26">
        <f t="shared" si="218"/>
        <v>9730</v>
      </c>
      <c r="K310" s="26">
        <f>CEILING(SUM(M309*(Sheet1!C310/100)*(Sheet1!D310/365)),0.25)</f>
        <v>6192.5</v>
      </c>
      <c r="L310" s="26">
        <f t="shared" si="215"/>
        <v>15922.5</v>
      </c>
      <c r="M310" s="26">
        <f t="shared" si="216"/>
        <v>1106420</v>
      </c>
    </row>
    <row r="311" spans="1:13" ht="18" customHeight="1">
      <c r="A311" s="52">
        <f t="shared" si="212"/>
        <v>1904268.75</v>
      </c>
      <c r="B311" s="20">
        <f t="shared" si="208"/>
        <v>360</v>
      </c>
      <c r="C311" s="20">
        <f t="shared" si="209"/>
        <v>6.75</v>
      </c>
      <c r="D311" s="20">
        <v>31</v>
      </c>
      <c r="E311" s="2">
        <f t="shared" si="217"/>
        <v>247</v>
      </c>
      <c r="F311" s="19">
        <f t="shared" si="213"/>
        <v>11784</v>
      </c>
      <c r="G311" s="21">
        <f t="shared" si="214"/>
        <v>10917</v>
      </c>
      <c r="H311" s="21">
        <f t="shared" si="210"/>
        <v>22701</v>
      </c>
      <c r="I311" s="21">
        <f t="shared" si="211"/>
        <v>1892484.75</v>
      </c>
      <c r="J311" s="26">
        <f t="shared" si="218"/>
        <v>9730</v>
      </c>
      <c r="K311" s="26">
        <f>CEILING(SUM(M310*(Sheet1!C311/100)*(Sheet1!D311/365)),0.25)</f>
        <v>6343</v>
      </c>
      <c r="L311" s="26">
        <f t="shared" si="215"/>
        <v>16073</v>
      </c>
      <c r="M311" s="26">
        <f t="shared" si="216"/>
        <v>1096690</v>
      </c>
    </row>
    <row r="312" spans="1:13" ht="18" customHeight="1">
      <c r="A312" s="52">
        <f t="shared" si="212"/>
        <v>1892484.75</v>
      </c>
      <c r="B312" s="20">
        <f t="shared" si="208"/>
        <v>360</v>
      </c>
      <c r="C312" s="20">
        <f t="shared" si="209"/>
        <v>6.75</v>
      </c>
      <c r="D312" s="20">
        <v>31</v>
      </c>
      <c r="E312" s="2">
        <f t="shared" si="217"/>
        <v>248</v>
      </c>
      <c r="F312" s="19">
        <f t="shared" si="213"/>
        <v>11851.5</v>
      </c>
      <c r="G312" s="21">
        <f t="shared" si="214"/>
        <v>10849.5</v>
      </c>
      <c r="H312" s="21">
        <f t="shared" si="210"/>
        <v>22701</v>
      </c>
      <c r="I312" s="21">
        <f t="shared" si="211"/>
        <v>1880633.25</v>
      </c>
      <c r="J312" s="26">
        <f t="shared" si="218"/>
        <v>9730</v>
      </c>
      <c r="K312" s="26">
        <f>CEILING(SUM(M311*(Sheet1!C312/100)*(Sheet1!D312/365)),0.25)</f>
        <v>6287.25</v>
      </c>
      <c r="L312" s="26">
        <f t="shared" si="215"/>
        <v>16017.25</v>
      </c>
      <c r="M312" s="26">
        <f t="shared" si="216"/>
        <v>1086960</v>
      </c>
    </row>
    <row r="313" spans="1:13" ht="18" customHeight="1">
      <c r="A313" s="52">
        <f t="shared" si="212"/>
        <v>1880633.25</v>
      </c>
      <c r="B313" s="20">
        <f t="shared" si="208"/>
        <v>360</v>
      </c>
      <c r="C313" s="20">
        <f t="shared" si="209"/>
        <v>6.75</v>
      </c>
      <c r="D313" s="20">
        <v>30</v>
      </c>
      <c r="E313" s="2">
        <f t="shared" si="217"/>
        <v>249</v>
      </c>
      <c r="F313" s="19">
        <f t="shared" si="213"/>
        <v>12267.25</v>
      </c>
      <c r="G313" s="21">
        <f t="shared" si="214"/>
        <v>10433.75</v>
      </c>
      <c r="H313" s="21">
        <f t="shared" si="210"/>
        <v>22701</v>
      </c>
      <c r="I313" s="21">
        <f t="shared" si="211"/>
        <v>1868366</v>
      </c>
      <c r="J313" s="26">
        <f t="shared" si="218"/>
        <v>9730</v>
      </c>
      <c r="K313" s="26">
        <f>CEILING(SUM(M312*(Sheet1!C313/100)*(Sheet1!D313/365)),0.25)</f>
        <v>6030.5</v>
      </c>
      <c r="L313" s="26">
        <f t="shared" si="215"/>
        <v>15760.5</v>
      </c>
      <c r="M313" s="26">
        <f t="shared" si="216"/>
        <v>1077230</v>
      </c>
    </row>
    <row r="314" spans="1:13" ht="18" customHeight="1">
      <c r="A314" s="52">
        <f t="shared" si="212"/>
        <v>1868366</v>
      </c>
      <c r="B314" s="20">
        <f t="shared" si="208"/>
        <v>360</v>
      </c>
      <c r="C314" s="20">
        <f t="shared" si="209"/>
        <v>6.75</v>
      </c>
      <c r="D314" s="20">
        <v>31</v>
      </c>
      <c r="E314" s="2">
        <f t="shared" si="217"/>
        <v>250</v>
      </c>
      <c r="F314" s="19">
        <f t="shared" si="213"/>
        <v>11989.75</v>
      </c>
      <c r="G314" s="21">
        <f t="shared" si="214"/>
        <v>10711.25</v>
      </c>
      <c r="H314" s="21">
        <f t="shared" si="210"/>
        <v>22701</v>
      </c>
      <c r="I314" s="21">
        <f t="shared" si="211"/>
        <v>1856376.25</v>
      </c>
      <c r="J314" s="26">
        <f t="shared" si="218"/>
        <v>9730</v>
      </c>
      <c r="K314" s="26">
        <f>CEILING(SUM(M313*(Sheet1!C314/100)*(Sheet1!D314/365)),0.25)</f>
        <v>6175.75</v>
      </c>
      <c r="L314" s="26">
        <f t="shared" si="215"/>
        <v>15905.75</v>
      </c>
      <c r="M314" s="26">
        <f t="shared" si="216"/>
        <v>1067500</v>
      </c>
    </row>
    <row r="315" spans="1:13" ht="18" customHeight="1">
      <c r="A315" s="52">
        <f t="shared" si="212"/>
        <v>1856376.25</v>
      </c>
      <c r="B315" s="20">
        <f t="shared" si="208"/>
        <v>360</v>
      </c>
      <c r="C315" s="20">
        <f t="shared" si="209"/>
        <v>6.75</v>
      </c>
      <c r="D315" s="20">
        <v>30</v>
      </c>
      <c r="E315" s="2">
        <f t="shared" si="217"/>
        <v>251</v>
      </c>
      <c r="F315" s="19">
        <f t="shared" si="213"/>
        <v>12401.75</v>
      </c>
      <c r="G315" s="21">
        <f t="shared" si="214"/>
        <v>10299.25</v>
      </c>
      <c r="H315" s="21">
        <f t="shared" si="210"/>
        <v>22701</v>
      </c>
      <c r="I315" s="21">
        <f t="shared" si="211"/>
        <v>1843974.5</v>
      </c>
      <c r="J315" s="26">
        <f t="shared" si="218"/>
        <v>9730</v>
      </c>
      <c r="K315" s="26">
        <f>CEILING(SUM(M314*(Sheet1!C315/100)*(Sheet1!D315/365)),0.25)</f>
        <v>5922.5</v>
      </c>
      <c r="L315" s="26">
        <f t="shared" si="215"/>
        <v>15652.5</v>
      </c>
      <c r="M315" s="26">
        <f t="shared" si="216"/>
        <v>1057770</v>
      </c>
    </row>
    <row r="316" spans="1:13" ht="18" customHeight="1">
      <c r="A316" s="52">
        <f t="shared" si="212"/>
        <v>1843974.5</v>
      </c>
      <c r="B316" s="20">
        <f t="shared" si="208"/>
        <v>360</v>
      </c>
      <c r="C316" s="20">
        <f t="shared" si="209"/>
        <v>6.75</v>
      </c>
      <c r="D316" s="20">
        <v>31</v>
      </c>
      <c r="E316" s="2">
        <f t="shared" si="217"/>
        <v>252</v>
      </c>
      <c r="F316" s="19">
        <f t="shared" si="213"/>
        <v>12129.5</v>
      </c>
      <c r="G316" s="21">
        <f t="shared" si="214"/>
        <v>10571.5</v>
      </c>
      <c r="H316" s="21">
        <f>H305</f>
        <v>22701</v>
      </c>
      <c r="I316" s="21">
        <f t="shared" si="211"/>
        <v>1831845</v>
      </c>
      <c r="J316" s="26">
        <f t="shared" si="218"/>
        <v>9730</v>
      </c>
      <c r="K316" s="26">
        <f>CEILING(SUM(M315*(Sheet1!C316/100)*(Sheet1!D316/365)),0.25)</f>
        <v>6064.25</v>
      </c>
      <c r="L316" s="26">
        <f t="shared" si="215"/>
        <v>15794.25</v>
      </c>
      <c r="M316" s="26">
        <f t="shared" si="216"/>
        <v>1048040</v>
      </c>
    </row>
    <row r="317" spans="1:13" s="15" customFormat="1" ht="18" customHeight="1">
      <c r="A317" s="52"/>
      <c r="B317" s="11"/>
      <c r="C317" s="11"/>
      <c r="D317" s="29" t="s">
        <v>16</v>
      </c>
      <c r="E317" s="29">
        <v>21</v>
      </c>
      <c r="F317" s="12" t="s">
        <v>10</v>
      </c>
      <c r="G317" s="13" t="s">
        <v>11</v>
      </c>
      <c r="H317" s="13" t="s">
        <v>17</v>
      </c>
      <c r="I317" s="13" t="s">
        <v>13</v>
      </c>
      <c r="J317" s="27" t="s">
        <v>10</v>
      </c>
      <c r="K317" s="28" t="s">
        <v>11</v>
      </c>
      <c r="L317" s="28" t="s">
        <v>12</v>
      </c>
      <c r="M317" s="28" t="s">
        <v>13</v>
      </c>
    </row>
    <row r="318" spans="1:13" s="15" customFormat="1" ht="18" customHeight="1">
      <c r="A318" s="52"/>
      <c r="B318" s="11"/>
      <c r="C318" s="11"/>
      <c r="D318" s="30"/>
      <c r="E318" s="30"/>
      <c r="F318" s="12">
        <f>SUM(F305:F316)</f>
        <v>143500.5</v>
      </c>
      <c r="G318" s="13">
        <f>SUM(G305:G316)</f>
        <v>128911.5</v>
      </c>
      <c r="H318" s="13">
        <f>F318+G318</f>
        <v>272412</v>
      </c>
      <c r="I318" s="13">
        <f>A305-F318</f>
        <v>1831845</v>
      </c>
      <c r="J318" s="28">
        <f>SUM(J305:J316)</f>
        <v>116760</v>
      </c>
      <c r="K318" s="28">
        <f>SUM(K305:K316)</f>
        <v>74996.25</v>
      </c>
      <c r="L318" s="28">
        <f>SUM(L305:L316)</f>
        <v>191756.25</v>
      </c>
      <c r="M318" s="28">
        <f>M316</f>
        <v>1048040</v>
      </c>
    </row>
    <row r="319" spans="1:13" s="15" customFormat="1" ht="18" customHeight="1">
      <c r="A319" s="52"/>
      <c r="B319" s="17"/>
      <c r="C319" s="17"/>
      <c r="D319" s="17"/>
      <c r="E319" s="17"/>
      <c r="F319" s="16"/>
      <c r="G319" s="18"/>
      <c r="H319" s="18"/>
      <c r="I319" s="18"/>
      <c r="J319" s="18"/>
      <c r="K319" s="18"/>
      <c r="L319" s="18"/>
      <c r="M319" s="18"/>
    </row>
    <row r="320" spans="1:13" ht="18" customHeight="1">
      <c r="A320" s="52">
        <f>I316</f>
        <v>1831845</v>
      </c>
      <c r="B320" s="20">
        <f t="shared" ref="B320:B331" si="219">B305</f>
        <v>360</v>
      </c>
      <c r="C320" s="20">
        <f t="shared" ref="C320:C331" si="220">C155</f>
        <v>6.75</v>
      </c>
      <c r="D320" s="20">
        <v>31</v>
      </c>
      <c r="E320" s="2">
        <f>E316+1</f>
        <v>253</v>
      </c>
      <c r="F320" s="19">
        <f>CEILING(H320-G320,0.25)</f>
        <v>12199.25</v>
      </c>
      <c r="G320" s="21">
        <f>CEILING(SUM(A320*(C320/100)*D320/365),0.25)</f>
        <v>10501.75</v>
      </c>
      <c r="H320" s="21">
        <f t="shared" ref="H320:H330" si="221">H306</f>
        <v>22701</v>
      </c>
      <c r="I320" s="21">
        <f t="shared" ref="I320:I331" si="222">A320-F320</f>
        <v>1819645.75</v>
      </c>
      <c r="J320" s="26">
        <f>CEILING(IF((MOD(J316,10))=0,(J316+0),J316-MOD(J316,10)+10),0.25)</f>
        <v>9730</v>
      </c>
      <c r="K320" s="26">
        <f>CEILING(SUM(M318*(Sheet1!C320/100)*(Sheet1!D320/365)),0.25)</f>
        <v>6008.5</v>
      </c>
      <c r="L320" s="26">
        <f>CEILING(J320+K320,0.25)</f>
        <v>15738.5</v>
      </c>
      <c r="M320" s="26">
        <f>M318-J320</f>
        <v>1038310</v>
      </c>
    </row>
    <row r="321" spans="1:13" ht="18" customHeight="1">
      <c r="A321" s="52">
        <f t="shared" ref="A321:A331" si="223">I320</f>
        <v>1819645.75</v>
      </c>
      <c r="B321" s="20">
        <f t="shared" si="219"/>
        <v>360</v>
      </c>
      <c r="C321" s="20">
        <f t="shared" si="220"/>
        <v>6.75</v>
      </c>
      <c r="D321" s="20">
        <v>28</v>
      </c>
      <c r="E321" s="2">
        <f>E320+1</f>
        <v>254</v>
      </c>
      <c r="F321" s="19">
        <f t="shared" ref="F321:F331" si="224">CEILING(H321-G321,0.25)</f>
        <v>13278.5</v>
      </c>
      <c r="G321" s="21">
        <f t="shared" ref="G321:G331" si="225">CEILING(SUM(A321*(C321/100)*D321/365),0.25)</f>
        <v>9422.5</v>
      </c>
      <c r="H321" s="21">
        <f t="shared" si="221"/>
        <v>22701</v>
      </c>
      <c r="I321" s="21">
        <f t="shared" si="222"/>
        <v>1806367.25</v>
      </c>
      <c r="J321" s="26">
        <f>CEILING(IF((MOD(J320,10))=0,(J320+0),J320-MOD(J320,10)+10),0.25)</f>
        <v>9730</v>
      </c>
      <c r="K321" s="26">
        <f>CEILING(SUM(M320*(Sheet1!C321/100)*(Sheet1!D321/365)),0.25)</f>
        <v>5376.5</v>
      </c>
      <c r="L321" s="26">
        <f t="shared" ref="L321:L331" si="226">CEILING(J321+K321,0.25)</f>
        <v>15106.5</v>
      </c>
      <c r="M321" s="26">
        <f t="shared" ref="M321:M331" si="227">M320-J321</f>
        <v>1028580</v>
      </c>
    </row>
    <row r="322" spans="1:13" ht="18" customHeight="1">
      <c r="A322" s="52">
        <f t="shared" si="223"/>
        <v>1806367.25</v>
      </c>
      <c r="B322" s="20">
        <f t="shared" si="219"/>
        <v>360</v>
      </c>
      <c r="C322" s="20">
        <f t="shared" si="220"/>
        <v>6.75</v>
      </c>
      <c r="D322" s="20">
        <v>31</v>
      </c>
      <c r="E322" s="2">
        <f t="shared" ref="E322:E331" si="228">E321+1</f>
        <v>255</v>
      </c>
      <c r="F322" s="19">
        <f t="shared" si="224"/>
        <v>12345.25</v>
      </c>
      <c r="G322" s="21">
        <f t="shared" si="225"/>
        <v>10355.75</v>
      </c>
      <c r="H322" s="21">
        <f t="shared" si="221"/>
        <v>22701</v>
      </c>
      <c r="I322" s="21">
        <f t="shared" si="222"/>
        <v>1794022</v>
      </c>
      <c r="J322" s="26">
        <f t="shared" ref="J322:J331" si="229">CEILING(IF((MOD(J321,10))=0,(J321+0),J321-MOD(J321,10)+10),0.25)</f>
        <v>9730</v>
      </c>
      <c r="K322" s="26">
        <f>CEILING(SUM(M321*(Sheet1!C322/100)*(Sheet1!D322/365)),0.25)</f>
        <v>5896.75</v>
      </c>
      <c r="L322" s="26">
        <f t="shared" si="226"/>
        <v>15626.75</v>
      </c>
      <c r="M322" s="26">
        <f t="shared" si="227"/>
        <v>1018850</v>
      </c>
    </row>
    <row r="323" spans="1:13" ht="18" customHeight="1">
      <c r="A323" s="52">
        <f t="shared" si="223"/>
        <v>1794022</v>
      </c>
      <c r="B323" s="20">
        <f t="shared" si="219"/>
        <v>360</v>
      </c>
      <c r="C323" s="20">
        <f t="shared" si="220"/>
        <v>6.75</v>
      </c>
      <c r="D323" s="20">
        <v>30</v>
      </c>
      <c r="E323" s="2">
        <f t="shared" si="228"/>
        <v>256</v>
      </c>
      <c r="F323" s="19">
        <f t="shared" si="224"/>
        <v>12747.75</v>
      </c>
      <c r="G323" s="21">
        <f t="shared" si="225"/>
        <v>9953.25</v>
      </c>
      <c r="H323" s="21">
        <f t="shared" si="221"/>
        <v>22701</v>
      </c>
      <c r="I323" s="21">
        <f t="shared" si="222"/>
        <v>1781274.25</v>
      </c>
      <c r="J323" s="26">
        <f t="shared" si="229"/>
        <v>9730</v>
      </c>
      <c r="K323" s="26">
        <f>CEILING(SUM(M322*(Sheet1!C323/100)*(Sheet1!D323/365)),0.25)</f>
        <v>5652.75</v>
      </c>
      <c r="L323" s="26">
        <f t="shared" si="226"/>
        <v>15382.75</v>
      </c>
      <c r="M323" s="26">
        <f t="shared" si="227"/>
        <v>1009120</v>
      </c>
    </row>
    <row r="324" spans="1:13" ht="18" customHeight="1">
      <c r="A324" s="52">
        <f t="shared" si="223"/>
        <v>1781274.25</v>
      </c>
      <c r="B324" s="20">
        <f t="shared" si="219"/>
        <v>360</v>
      </c>
      <c r="C324" s="20">
        <f t="shared" si="220"/>
        <v>6.75</v>
      </c>
      <c r="D324" s="20">
        <v>31</v>
      </c>
      <c r="E324" s="2">
        <f t="shared" si="228"/>
        <v>257</v>
      </c>
      <c r="F324" s="19">
        <f t="shared" si="224"/>
        <v>12489</v>
      </c>
      <c r="G324" s="21">
        <f t="shared" si="225"/>
        <v>10212</v>
      </c>
      <c r="H324" s="21">
        <f t="shared" si="221"/>
        <v>22701</v>
      </c>
      <c r="I324" s="21">
        <f t="shared" si="222"/>
        <v>1768785.25</v>
      </c>
      <c r="J324" s="26">
        <f t="shared" si="229"/>
        <v>9730</v>
      </c>
      <c r="K324" s="26">
        <f>CEILING(SUM(M323*(Sheet1!C324/100)*(Sheet1!D324/365)),0.25)</f>
        <v>5785.25</v>
      </c>
      <c r="L324" s="26">
        <f t="shared" si="226"/>
        <v>15515.25</v>
      </c>
      <c r="M324" s="26">
        <f t="shared" si="227"/>
        <v>999390</v>
      </c>
    </row>
    <row r="325" spans="1:13" ht="18" customHeight="1">
      <c r="A325" s="52">
        <f t="shared" si="223"/>
        <v>1768785.25</v>
      </c>
      <c r="B325" s="20">
        <f t="shared" si="219"/>
        <v>360</v>
      </c>
      <c r="C325" s="20">
        <f t="shared" si="220"/>
        <v>6.75</v>
      </c>
      <c r="D325" s="20">
        <v>30</v>
      </c>
      <c r="E325" s="2">
        <f t="shared" si="228"/>
        <v>258</v>
      </c>
      <c r="F325" s="19">
        <f t="shared" si="224"/>
        <v>12887.75</v>
      </c>
      <c r="G325" s="21">
        <f t="shared" si="225"/>
        <v>9813.25</v>
      </c>
      <c r="H325" s="21">
        <f t="shared" si="221"/>
        <v>22701</v>
      </c>
      <c r="I325" s="21">
        <f t="shared" si="222"/>
        <v>1755897.5</v>
      </c>
      <c r="J325" s="26">
        <f t="shared" si="229"/>
        <v>9730</v>
      </c>
      <c r="K325" s="26">
        <f>CEILING(SUM(M324*(Sheet1!C325/100)*(Sheet1!D325/365)),0.25)</f>
        <v>5544.75</v>
      </c>
      <c r="L325" s="26">
        <f t="shared" si="226"/>
        <v>15274.75</v>
      </c>
      <c r="M325" s="26">
        <f t="shared" si="227"/>
        <v>989660</v>
      </c>
    </row>
    <row r="326" spans="1:13" ht="18" customHeight="1">
      <c r="A326" s="52">
        <f t="shared" si="223"/>
        <v>1755897.5</v>
      </c>
      <c r="B326" s="20">
        <f t="shared" si="219"/>
        <v>360</v>
      </c>
      <c r="C326" s="20">
        <f t="shared" si="220"/>
        <v>6.75</v>
      </c>
      <c r="D326" s="20">
        <v>31</v>
      </c>
      <c r="E326" s="2">
        <f t="shared" si="228"/>
        <v>259</v>
      </c>
      <c r="F326" s="19">
        <f t="shared" si="224"/>
        <v>12634.5</v>
      </c>
      <c r="G326" s="21">
        <f t="shared" si="225"/>
        <v>10066.5</v>
      </c>
      <c r="H326" s="21">
        <f t="shared" si="221"/>
        <v>22701</v>
      </c>
      <c r="I326" s="21">
        <f t="shared" si="222"/>
        <v>1743263</v>
      </c>
      <c r="J326" s="26">
        <f t="shared" si="229"/>
        <v>9730</v>
      </c>
      <c r="K326" s="26">
        <f>CEILING(SUM(M325*(Sheet1!C326/100)*(Sheet1!D326/365)),0.25)</f>
        <v>5673.75</v>
      </c>
      <c r="L326" s="26">
        <f t="shared" si="226"/>
        <v>15403.75</v>
      </c>
      <c r="M326" s="26">
        <f t="shared" si="227"/>
        <v>979930</v>
      </c>
    </row>
    <row r="327" spans="1:13" ht="18" customHeight="1">
      <c r="A327" s="52">
        <f t="shared" si="223"/>
        <v>1743263</v>
      </c>
      <c r="B327" s="20">
        <f t="shared" si="219"/>
        <v>360</v>
      </c>
      <c r="C327" s="20">
        <f t="shared" si="220"/>
        <v>6.75</v>
      </c>
      <c r="D327" s="20">
        <v>31</v>
      </c>
      <c r="E327" s="2">
        <f t="shared" si="228"/>
        <v>260</v>
      </c>
      <c r="F327" s="19">
        <f t="shared" si="224"/>
        <v>12707</v>
      </c>
      <c r="G327" s="21">
        <f t="shared" si="225"/>
        <v>9994</v>
      </c>
      <c r="H327" s="21">
        <f t="shared" si="221"/>
        <v>22701</v>
      </c>
      <c r="I327" s="21">
        <f t="shared" si="222"/>
        <v>1730556</v>
      </c>
      <c r="J327" s="26">
        <f t="shared" si="229"/>
        <v>9730</v>
      </c>
      <c r="K327" s="26">
        <f>CEILING(SUM(M326*(Sheet1!C327/100)*(Sheet1!D327/365)),0.25)</f>
        <v>5618</v>
      </c>
      <c r="L327" s="26">
        <f t="shared" si="226"/>
        <v>15348</v>
      </c>
      <c r="M327" s="26">
        <f t="shared" si="227"/>
        <v>970200</v>
      </c>
    </row>
    <row r="328" spans="1:13" ht="18" customHeight="1">
      <c r="A328" s="52">
        <f t="shared" si="223"/>
        <v>1730556</v>
      </c>
      <c r="B328" s="20">
        <f t="shared" si="219"/>
        <v>360</v>
      </c>
      <c r="C328" s="20">
        <f t="shared" si="220"/>
        <v>6.75</v>
      </c>
      <c r="D328" s="20">
        <v>30</v>
      </c>
      <c r="E328" s="2">
        <f t="shared" si="228"/>
        <v>261</v>
      </c>
      <c r="F328" s="19">
        <f t="shared" si="224"/>
        <v>13099.75</v>
      </c>
      <c r="G328" s="21">
        <f t="shared" si="225"/>
        <v>9601.25</v>
      </c>
      <c r="H328" s="21">
        <f t="shared" si="221"/>
        <v>22701</v>
      </c>
      <c r="I328" s="21">
        <f t="shared" si="222"/>
        <v>1717456.25</v>
      </c>
      <c r="J328" s="26">
        <f t="shared" si="229"/>
        <v>9730</v>
      </c>
      <c r="K328" s="26">
        <f>CEILING(SUM(M327*(Sheet1!C328/100)*(Sheet1!D328/365)),0.25)</f>
        <v>5382.75</v>
      </c>
      <c r="L328" s="26">
        <f t="shared" si="226"/>
        <v>15112.75</v>
      </c>
      <c r="M328" s="26">
        <f t="shared" si="227"/>
        <v>960470</v>
      </c>
    </row>
    <row r="329" spans="1:13" ht="18" customHeight="1">
      <c r="A329" s="52">
        <f t="shared" si="223"/>
        <v>1717456.25</v>
      </c>
      <c r="B329" s="20">
        <f t="shared" si="219"/>
        <v>360</v>
      </c>
      <c r="C329" s="20">
        <f t="shared" si="220"/>
        <v>6.75</v>
      </c>
      <c r="D329" s="20">
        <v>31</v>
      </c>
      <c r="E329" s="2">
        <f t="shared" si="228"/>
        <v>262</v>
      </c>
      <c r="F329" s="19">
        <f t="shared" si="224"/>
        <v>12855</v>
      </c>
      <c r="G329" s="21">
        <f t="shared" si="225"/>
        <v>9846</v>
      </c>
      <c r="H329" s="21">
        <f t="shared" si="221"/>
        <v>22701</v>
      </c>
      <c r="I329" s="21">
        <f t="shared" si="222"/>
        <v>1704601.25</v>
      </c>
      <c r="J329" s="26">
        <f t="shared" si="229"/>
        <v>9730</v>
      </c>
      <c r="K329" s="26">
        <f>CEILING(SUM(M328*(Sheet1!C329/100)*(Sheet1!D329/365)),0.25)</f>
        <v>5506.5</v>
      </c>
      <c r="L329" s="26">
        <f t="shared" si="226"/>
        <v>15236.5</v>
      </c>
      <c r="M329" s="26">
        <f t="shared" si="227"/>
        <v>950740</v>
      </c>
    </row>
    <row r="330" spans="1:13" ht="18" customHeight="1">
      <c r="A330" s="52">
        <f t="shared" si="223"/>
        <v>1704601.25</v>
      </c>
      <c r="B330" s="20">
        <f t="shared" si="219"/>
        <v>360</v>
      </c>
      <c r="C330" s="20">
        <f t="shared" si="220"/>
        <v>6.75</v>
      </c>
      <c r="D330" s="20">
        <v>30</v>
      </c>
      <c r="E330" s="2">
        <f t="shared" si="228"/>
        <v>263</v>
      </c>
      <c r="F330" s="19">
        <f t="shared" si="224"/>
        <v>13243.75</v>
      </c>
      <c r="G330" s="21">
        <f t="shared" si="225"/>
        <v>9457.25</v>
      </c>
      <c r="H330" s="21">
        <f t="shared" si="221"/>
        <v>22701</v>
      </c>
      <c r="I330" s="21">
        <f t="shared" si="222"/>
        <v>1691357.5</v>
      </c>
      <c r="J330" s="26">
        <f t="shared" si="229"/>
        <v>9730</v>
      </c>
      <c r="K330" s="26">
        <f>CEILING(SUM(M329*(Sheet1!C330/100)*(Sheet1!D330/365)),0.25)</f>
        <v>5274.75</v>
      </c>
      <c r="L330" s="26">
        <f t="shared" si="226"/>
        <v>15004.75</v>
      </c>
      <c r="M330" s="26">
        <f t="shared" si="227"/>
        <v>941010</v>
      </c>
    </row>
    <row r="331" spans="1:13" ht="18" customHeight="1">
      <c r="A331" s="52">
        <f t="shared" si="223"/>
        <v>1691357.5</v>
      </c>
      <c r="B331" s="20">
        <f t="shared" si="219"/>
        <v>360</v>
      </c>
      <c r="C331" s="20">
        <f t="shared" si="220"/>
        <v>6.75</v>
      </c>
      <c r="D331" s="20">
        <v>31</v>
      </c>
      <c r="E331" s="2">
        <f t="shared" si="228"/>
        <v>264</v>
      </c>
      <c r="F331" s="19">
        <f t="shared" si="224"/>
        <v>13004.5</v>
      </c>
      <c r="G331" s="21">
        <f t="shared" si="225"/>
        <v>9696.5</v>
      </c>
      <c r="H331" s="21">
        <f>H320</f>
        <v>22701</v>
      </c>
      <c r="I331" s="21">
        <f t="shared" si="222"/>
        <v>1678353</v>
      </c>
      <c r="J331" s="26">
        <f t="shared" si="229"/>
        <v>9730</v>
      </c>
      <c r="K331" s="26">
        <f>CEILING(SUM(M330*(Sheet1!C331/100)*(Sheet1!D331/365)),0.25)</f>
        <v>5394.75</v>
      </c>
      <c r="L331" s="26">
        <f t="shared" si="226"/>
        <v>15124.75</v>
      </c>
      <c r="M331" s="26">
        <f t="shared" si="227"/>
        <v>931280</v>
      </c>
    </row>
    <row r="332" spans="1:13" s="15" customFormat="1" ht="18" customHeight="1">
      <c r="A332" s="52"/>
      <c r="B332" s="11"/>
      <c r="C332" s="11"/>
      <c r="D332" s="29" t="s">
        <v>16</v>
      </c>
      <c r="E332" s="29">
        <v>22</v>
      </c>
      <c r="F332" s="12" t="s">
        <v>10</v>
      </c>
      <c r="G332" s="13" t="s">
        <v>11</v>
      </c>
      <c r="H332" s="13" t="s">
        <v>17</v>
      </c>
      <c r="I332" s="13" t="s">
        <v>13</v>
      </c>
      <c r="J332" s="27" t="s">
        <v>10</v>
      </c>
      <c r="K332" s="28" t="s">
        <v>11</v>
      </c>
      <c r="L332" s="28" t="s">
        <v>12</v>
      </c>
      <c r="M332" s="28" t="s">
        <v>13</v>
      </c>
    </row>
    <row r="333" spans="1:13" s="15" customFormat="1" ht="18" customHeight="1">
      <c r="A333" s="52"/>
      <c r="B333" s="11"/>
      <c r="C333" s="11"/>
      <c r="D333" s="30"/>
      <c r="E333" s="30"/>
      <c r="F333" s="12">
        <f>SUM(F320:F331)</f>
        <v>153492</v>
      </c>
      <c r="G333" s="13">
        <f>SUM(G320:G331)</f>
        <v>118920</v>
      </c>
      <c r="H333" s="13">
        <f>F333+G333</f>
        <v>272412</v>
      </c>
      <c r="I333" s="13">
        <f>A320-F333</f>
        <v>1678353</v>
      </c>
      <c r="J333" s="28">
        <f>SUM(J320:J331)</f>
        <v>116760</v>
      </c>
      <c r="K333" s="28">
        <f>SUM(K320:K331)</f>
        <v>67115</v>
      </c>
      <c r="L333" s="28">
        <f>SUM(L320:L331)</f>
        <v>183875</v>
      </c>
      <c r="M333" s="28">
        <f>M331</f>
        <v>931280</v>
      </c>
    </row>
    <row r="334" spans="1:13" s="15" customFormat="1" ht="18" customHeight="1">
      <c r="A334" s="52"/>
      <c r="B334" s="17"/>
      <c r="C334" s="17"/>
      <c r="D334" s="17"/>
      <c r="E334" s="17"/>
      <c r="F334" s="16"/>
      <c r="G334" s="18"/>
      <c r="H334" s="18"/>
      <c r="I334" s="18"/>
      <c r="J334" s="18"/>
      <c r="K334" s="18"/>
      <c r="L334" s="18"/>
      <c r="M334" s="18"/>
    </row>
    <row r="335" spans="1:13" ht="18" customHeight="1">
      <c r="A335" s="52">
        <f>I331</f>
        <v>1678353</v>
      </c>
      <c r="B335" s="20">
        <f t="shared" ref="B335:B346" si="230">B320</f>
        <v>360</v>
      </c>
      <c r="C335" s="20">
        <f t="shared" ref="C335:C346" si="231">C170</f>
        <v>6.75</v>
      </c>
      <c r="D335" s="20">
        <v>31</v>
      </c>
      <c r="E335" s="2">
        <f>E331+1</f>
        <v>265</v>
      </c>
      <c r="F335" s="19">
        <f>CEILING(H335-G335,0.25)</f>
        <v>13079</v>
      </c>
      <c r="G335" s="21">
        <f>CEILING(SUM(A335*(C335/100)*D335/365),0.25)</f>
        <v>9622</v>
      </c>
      <c r="H335" s="21">
        <f t="shared" ref="H335:H345" si="232">H321</f>
        <v>22701</v>
      </c>
      <c r="I335" s="21">
        <f t="shared" ref="I335:I346" si="233">A335-F335</f>
        <v>1665274</v>
      </c>
      <c r="J335" s="26">
        <f>CEILING(IF((MOD(J331,10))=0,(J331+0),J331-MOD(J331,10)+10),0.25)</f>
        <v>9730</v>
      </c>
      <c r="K335" s="26">
        <f>CEILING(SUM(M333*(Sheet1!C335/100)*(Sheet1!D335/365)),0.25)</f>
        <v>5339</v>
      </c>
      <c r="L335" s="26">
        <f>CEILING(J335+K335,0.25)</f>
        <v>15069</v>
      </c>
      <c r="M335" s="26">
        <f>M333-J335</f>
        <v>921550</v>
      </c>
    </row>
    <row r="336" spans="1:13" ht="18" customHeight="1">
      <c r="A336" s="52">
        <f t="shared" ref="A336:A346" si="234">I335</f>
        <v>1665274</v>
      </c>
      <c r="B336" s="20">
        <f t="shared" si="230"/>
        <v>360</v>
      </c>
      <c r="C336" s="20">
        <f t="shared" si="231"/>
        <v>6.75</v>
      </c>
      <c r="D336" s="20">
        <v>28</v>
      </c>
      <c r="E336" s="2">
        <f>E335+1</f>
        <v>266</v>
      </c>
      <c r="F336" s="19">
        <f t="shared" ref="F336:F346" si="235">CEILING(H336-G336,0.25)</f>
        <v>14078</v>
      </c>
      <c r="G336" s="21">
        <f t="shared" ref="G336:G346" si="236">CEILING(SUM(A336*(C336/100)*D336/365),0.25)</f>
        <v>8623</v>
      </c>
      <c r="H336" s="21">
        <f t="shared" si="232"/>
        <v>22701</v>
      </c>
      <c r="I336" s="21">
        <f t="shared" si="233"/>
        <v>1651196</v>
      </c>
      <c r="J336" s="26">
        <f>CEILING(IF((MOD(J335,10))=0,(J335+0),J335-MOD(J335,10)+10),0.25)</f>
        <v>9730</v>
      </c>
      <c r="K336" s="26">
        <f>CEILING(SUM(M335*(Sheet1!C336/100)*(Sheet1!D336/365)),0.25)</f>
        <v>4772</v>
      </c>
      <c r="L336" s="26">
        <f t="shared" ref="L336:L346" si="237">CEILING(J336+K336,0.25)</f>
        <v>14502</v>
      </c>
      <c r="M336" s="26">
        <f t="shared" ref="M336:M346" si="238">M335-J336</f>
        <v>911820</v>
      </c>
    </row>
    <row r="337" spans="1:13" ht="18" customHeight="1">
      <c r="A337" s="52">
        <f t="shared" si="234"/>
        <v>1651196</v>
      </c>
      <c r="B337" s="20">
        <f t="shared" si="230"/>
        <v>360</v>
      </c>
      <c r="C337" s="20">
        <f t="shared" si="231"/>
        <v>6.75</v>
      </c>
      <c r="D337" s="20">
        <v>31</v>
      </c>
      <c r="E337" s="2">
        <f t="shared" ref="E337:E346" si="239">E336+1</f>
        <v>267</v>
      </c>
      <c r="F337" s="19">
        <f t="shared" si="235"/>
        <v>13234.75</v>
      </c>
      <c r="G337" s="21">
        <f t="shared" si="236"/>
        <v>9466.25</v>
      </c>
      <c r="H337" s="21">
        <f t="shared" si="232"/>
        <v>22701</v>
      </c>
      <c r="I337" s="21">
        <f t="shared" si="233"/>
        <v>1637961.25</v>
      </c>
      <c r="J337" s="26">
        <f t="shared" ref="J337:J346" si="240">CEILING(IF((MOD(J336,10))=0,(J336+0),J336-MOD(J336,10)+10),0.25)</f>
        <v>9730</v>
      </c>
      <c r="K337" s="26">
        <f>CEILING(SUM(M336*(Sheet1!C337/100)*(Sheet1!D337/365)),0.25)</f>
        <v>5227.5</v>
      </c>
      <c r="L337" s="26">
        <f t="shared" si="237"/>
        <v>14957.5</v>
      </c>
      <c r="M337" s="26">
        <f t="shared" si="238"/>
        <v>902090</v>
      </c>
    </row>
    <row r="338" spans="1:13" ht="18" customHeight="1">
      <c r="A338" s="52">
        <f t="shared" si="234"/>
        <v>1637961.25</v>
      </c>
      <c r="B338" s="20">
        <f t="shared" si="230"/>
        <v>360</v>
      </c>
      <c r="C338" s="20">
        <f t="shared" si="231"/>
        <v>6.75</v>
      </c>
      <c r="D338" s="20">
        <v>30</v>
      </c>
      <c r="E338" s="2">
        <f t="shared" si="239"/>
        <v>268</v>
      </c>
      <c r="F338" s="19">
        <f t="shared" si="235"/>
        <v>13613.5</v>
      </c>
      <c r="G338" s="21">
        <f t="shared" si="236"/>
        <v>9087.5</v>
      </c>
      <c r="H338" s="21">
        <f t="shared" si="232"/>
        <v>22701</v>
      </c>
      <c r="I338" s="21">
        <f t="shared" si="233"/>
        <v>1624347.75</v>
      </c>
      <c r="J338" s="26">
        <f t="shared" si="240"/>
        <v>9730</v>
      </c>
      <c r="K338" s="26">
        <f>CEILING(SUM(M337*(Sheet1!C338/100)*(Sheet1!D338/365)),0.25)</f>
        <v>5004.75</v>
      </c>
      <c r="L338" s="26">
        <f t="shared" si="237"/>
        <v>14734.75</v>
      </c>
      <c r="M338" s="26">
        <f t="shared" si="238"/>
        <v>892360</v>
      </c>
    </row>
    <row r="339" spans="1:13" ht="18" customHeight="1">
      <c r="A339" s="52">
        <f t="shared" si="234"/>
        <v>1624347.75</v>
      </c>
      <c r="B339" s="20">
        <f t="shared" si="230"/>
        <v>360</v>
      </c>
      <c r="C339" s="20">
        <f t="shared" si="231"/>
        <v>6.75</v>
      </c>
      <c r="D339" s="20">
        <v>31</v>
      </c>
      <c r="E339" s="2">
        <f t="shared" si="239"/>
        <v>269</v>
      </c>
      <c r="F339" s="19">
        <f t="shared" si="235"/>
        <v>13388.75</v>
      </c>
      <c r="G339" s="21">
        <f t="shared" si="236"/>
        <v>9312.25</v>
      </c>
      <c r="H339" s="21">
        <f t="shared" si="232"/>
        <v>22701</v>
      </c>
      <c r="I339" s="21">
        <f t="shared" si="233"/>
        <v>1610959</v>
      </c>
      <c r="J339" s="26">
        <f t="shared" si="240"/>
        <v>9730</v>
      </c>
      <c r="K339" s="26">
        <f>CEILING(SUM(M338*(Sheet1!C339/100)*(Sheet1!D339/365)),0.25)</f>
        <v>5116</v>
      </c>
      <c r="L339" s="26">
        <f t="shared" si="237"/>
        <v>14846</v>
      </c>
      <c r="M339" s="26">
        <f t="shared" si="238"/>
        <v>882630</v>
      </c>
    </row>
    <row r="340" spans="1:13" ht="18" customHeight="1">
      <c r="A340" s="52">
        <f t="shared" si="234"/>
        <v>1610959</v>
      </c>
      <c r="B340" s="20">
        <f t="shared" si="230"/>
        <v>360</v>
      </c>
      <c r="C340" s="20">
        <f t="shared" si="231"/>
        <v>6.75</v>
      </c>
      <c r="D340" s="20">
        <v>30</v>
      </c>
      <c r="E340" s="2">
        <f t="shared" si="239"/>
        <v>270</v>
      </c>
      <c r="F340" s="19">
        <f t="shared" si="235"/>
        <v>13763.25</v>
      </c>
      <c r="G340" s="21">
        <f t="shared" si="236"/>
        <v>8937.75</v>
      </c>
      <c r="H340" s="21">
        <f t="shared" si="232"/>
        <v>22701</v>
      </c>
      <c r="I340" s="21">
        <f t="shared" si="233"/>
        <v>1597195.75</v>
      </c>
      <c r="J340" s="26">
        <f t="shared" si="240"/>
        <v>9730</v>
      </c>
      <c r="K340" s="26">
        <f>CEILING(SUM(M339*(Sheet1!C340/100)*(Sheet1!D340/365)),0.25)</f>
        <v>4897</v>
      </c>
      <c r="L340" s="26">
        <f t="shared" si="237"/>
        <v>14627</v>
      </c>
      <c r="M340" s="26">
        <f t="shared" si="238"/>
        <v>872900</v>
      </c>
    </row>
    <row r="341" spans="1:13" ht="18" customHeight="1">
      <c r="A341" s="52">
        <f t="shared" si="234"/>
        <v>1597195.75</v>
      </c>
      <c r="B341" s="20">
        <f t="shared" si="230"/>
        <v>360</v>
      </c>
      <c r="C341" s="20">
        <f t="shared" si="231"/>
        <v>6.75</v>
      </c>
      <c r="D341" s="20">
        <v>31</v>
      </c>
      <c r="E341" s="2">
        <f t="shared" si="239"/>
        <v>271</v>
      </c>
      <c r="F341" s="19">
        <f t="shared" si="235"/>
        <v>13544.25</v>
      </c>
      <c r="G341" s="21">
        <f t="shared" si="236"/>
        <v>9156.75</v>
      </c>
      <c r="H341" s="21">
        <f t="shared" si="232"/>
        <v>22701</v>
      </c>
      <c r="I341" s="21">
        <f t="shared" si="233"/>
        <v>1583651.5</v>
      </c>
      <c r="J341" s="26">
        <f t="shared" si="240"/>
        <v>9730</v>
      </c>
      <c r="K341" s="26">
        <f>CEILING(SUM(M340*(Sheet1!C341/100)*(Sheet1!D341/365)),0.25)</f>
        <v>5004.25</v>
      </c>
      <c r="L341" s="26">
        <f t="shared" si="237"/>
        <v>14734.25</v>
      </c>
      <c r="M341" s="26">
        <f t="shared" si="238"/>
        <v>863170</v>
      </c>
    </row>
    <row r="342" spans="1:13" ht="18" customHeight="1">
      <c r="A342" s="52">
        <f t="shared" si="234"/>
        <v>1583651.5</v>
      </c>
      <c r="B342" s="20">
        <f t="shared" si="230"/>
        <v>360</v>
      </c>
      <c r="C342" s="20">
        <f t="shared" si="231"/>
        <v>6.75</v>
      </c>
      <c r="D342" s="20">
        <v>31</v>
      </c>
      <c r="E342" s="2">
        <f t="shared" si="239"/>
        <v>272</v>
      </c>
      <c r="F342" s="19">
        <f t="shared" si="235"/>
        <v>13622</v>
      </c>
      <c r="G342" s="21">
        <f t="shared" si="236"/>
        <v>9079</v>
      </c>
      <c r="H342" s="21">
        <f t="shared" si="232"/>
        <v>22701</v>
      </c>
      <c r="I342" s="21">
        <f t="shared" si="233"/>
        <v>1570029.5</v>
      </c>
      <c r="J342" s="26">
        <f t="shared" si="240"/>
        <v>9730</v>
      </c>
      <c r="K342" s="26">
        <f>CEILING(SUM(M341*(Sheet1!C342/100)*(Sheet1!D342/365)),0.25)</f>
        <v>4948.5</v>
      </c>
      <c r="L342" s="26">
        <f t="shared" si="237"/>
        <v>14678.5</v>
      </c>
      <c r="M342" s="26">
        <f t="shared" si="238"/>
        <v>853440</v>
      </c>
    </row>
    <row r="343" spans="1:13" ht="18" customHeight="1">
      <c r="A343" s="52">
        <f t="shared" si="234"/>
        <v>1570029.5</v>
      </c>
      <c r="B343" s="20">
        <f t="shared" si="230"/>
        <v>360</v>
      </c>
      <c r="C343" s="20">
        <f t="shared" si="231"/>
        <v>6.75</v>
      </c>
      <c r="D343" s="20">
        <v>30</v>
      </c>
      <c r="E343" s="2">
        <f t="shared" si="239"/>
        <v>273</v>
      </c>
      <c r="F343" s="19">
        <f t="shared" si="235"/>
        <v>13990.5</v>
      </c>
      <c r="G343" s="21">
        <f t="shared" si="236"/>
        <v>8710.5</v>
      </c>
      <c r="H343" s="21">
        <f t="shared" si="232"/>
        <v>22701</v>
      </c>
      <c r="I343" s="21">
        <f t="shared" si="233"/>
        <v>1556039</v>
      </c>
      <c r="J343" s="26">
        <f t="shared" si="240"/>
        <v>9730</v>
      </c>
      <c r="K343" s="26">
        <f>CEILING(SUM(M342*(Sheet1!C343/100)*(Sheet1!D343/365)),0.25)</f>
        <v>4735</v>
      </c>
      <c r="L343" s="26">
        <f t="shared" si="237"/>
        <v>14465</v>
      </c>
      <c r="M343" s="26">
        <f t="shared" si="238"/>
        <v>843710</v>
      </c>
    </row>
    <row r="344" spans="1:13" ht="18" customHeight="1">
      <c r="A344" s="52">
        <f t="shared" si="234"/>
        <v>1556039</v>
      </c>
      <c r="B344" s="20">
        <f t="shared" si="230"/>
        <v>360</v>
      </c>
      <c r="C344" s="20">
        <f t="shared" si="231"/>
        <v>6.75</v>
      </c>
      <c r="D344" s="20">
        <v>31</v>
      </c>
      <c r="E344" s="2">
        <f t="shared" si="239"/>
        <v>274</v>
      </c>
      <c r="F344" s="19">
        <f t="shared" si="235"/>
        <v>13780.25</v>
      </c>
      <c r="G344" s="21">
        <f t="shared" si="236"/>
        <v>8920.75</v>
      </c>
      <c r="H344" s="21">
        <f t="shared" si="232"/>
        <v>22701</v>
      </c>
      <c r="I344" s="21">
        <f t="shared" si="233"/>
        <v>1542258.75</v>
      </c>
      <c r="J344" s="26">
        <f t="shared" si="240"/>
        <v>9730</v>
      </c>
      <c r="K344" s="26">
        <f>CEILING(SUM(M343*(Sheet1!C344/100)*(Sheet1!D344/365)),0.25)</f>
        <v>4837</v>
      </c>
      <c r="L344" s="26">
        <f t="shared" si="237"/>
        <v>14567</v>
      </c>
      <c r="M344" s="26">
        <f t="shared" si="238"/>
        <v>833980</v>
      </c>
    </row>
    <row r="345" spans="1:13" ht="18" customHeight="1">
      <c r="A345" s="52">
        <f t="shared" si="234"/>
        <v>1542258.75</v>
      </c>
      <c r="B345" s="20">
        <f t="shared" si="230"/>
        <v>360</v>
      </c>
      <c r="C345" s="20">
        <f t="shared" si="231"/>
        <v>6.75</v>
      </c>
      <c r="D345" s="20">
        <v>30</v>
      </c>
      <c r="E345" s="2">
        <f t="shared" si="239"/>
        <v>275</v>
      </c>
      <c r="F345" s="19">
        <f t="shared" si="235"/>
        <v>14144.5</v>
      </c>
      <c r="G345" s="21">
        <f t="shared" si="236"/>
        <v>8556.5</v>
      </c>
      <c r="H345" s="21">
        <f t="shared" si="232"/>
        <v>22701</v>
      </c>
      <c r="I345" s="21">
        <f t="shared" si="233"/>
        <v>1528114.25</v>
      </c>
      <c r="J345" s="26">
        <f t="shared" si="240"/>
        <v>9730</v>
      </c>
      <c r="K345" s="26">
        <f>CEILING(SUM(M344*(Sheet1!C345/100)*(Sheet1!D345/365)),0.25)</f>
        <v>4627</v>
      </c>
      <c r="L345" s="26">
        <f t="shared" si="237"/>
        <v>14357</v>
      </c>
      <c r="M345" s="26">
        <f t="shared" si="238"/>
        <v>824250</v>
      </c>
    </row>
    <row r="346" spans="1:13" ht="18" customHeight="1">
      <c r="A346" s="52">
        <f t="shared" si="234"/>
        <v>1528114.25</v>
      </c>
      <c r="B346" s="20">
        <f t="shared" si="230"/>
        <v>360</v>
      </c>
      <c r="C346" s="20">
        <f t="shared" si="231"/>
        <v>6.75</v>
      </c>
      <c r="D346" s="20">
        <v>31</v>
      </c>
      <c r="E346" s="2">
        <f t="shared" si="239"/>
        <v>276</v>
      </c>
      <c r="F346" s="19">
        <f t="shared" si="235"/>
        <v>13940.5</v>
      </c>
      <c r="G346" s="21">
        <f t="shared" si="236"/>
        <v>8760.5</v>
      </c>
      <c r="H346" s="21">
        <f>H335</f>
        <v>22701</v>
      </c>
      <c r="I346" s="21">
        <f t="shared" si="233"/>
        <v>1514173.75</v>
      </c>
      <c r="J346" s="26">
        <f t="shared" si="240"/>
        <v>9730</v>
      </c>
      <c r="K346" s="26">
        <f>CEILING(SUM(M345*(Sheet1!C346/100)*(Sheet1!D346/365)),0.25)</f>
        <v>4725.5</v>
      </c>
      <c r="L346" s="26">
        <f t="shared" si="237"/>
        <v>14455.5</v>
      </c>
      <c r="M346" s="26">
        <f t="shared" si="238"/>
        <v>814520</v>
      </c>
    </row>
    <row r="347" spans="1:13" s="15" customFormat="1" ht="18" customHeight="1">
      <c r="A347" s="52"/>
      <c r="B347" s="11"/>
      <c r="C347" s="11"/>
      <c r="D347" s="29" t="s">
        <v>16</v>
      </c>
      <c r="E347" s="29">
        <v>23</v>
      </c>
      <c r="F347" s="12" t="s">
        <v>10</v>
      </c>
      <c r="G347" s="13" t="s">
        <v>11</v>
      </c>
      <c r="H347" s="13" t="s">
        <v>17</v>
      </c>
      <c r="I347" s="13" t="s">
        <v>13</v>
      </c>
      <c r="J347" s="27" t="s">
        <v>10</v>
      </c>
      <c r="K347" s="28" t="s">
        <v>11</v>
      </c>
      <c r="L347" s="28" t="s">
        <v>12</v>
      </c>
      <c r="M347" s="28" t="s">
        <v>13</v>
      </c>
    </row>
    <row r="348" spans="1:13" s="15" customFormat="1" ht="18" customHeight="1">
      <c r="A348" s="52"/>
      <c r="B348" s="11"/>
      <c r="C348" s="11"/>
      <c r="D348" s="30"/>
      <c r="E348" s="30"/>
      <c r="F348" s="12">
        <f>SUM(F335:F346)</f>
        <v>164179.25</v>
      </c>
      <c r="G348" s="13">
        <f>SUM(G335:G346)</f>
        <v>108232.75</v>
      </c>
      <c r="H348" s="13">
        <f>F348+G348</f>
        <v>272412</v>
      </c>
      <c r="I348" s="13">
        <f>A335-F348</f>
        <v>1514173.75</v>
      </c>
      <c r="J348" s="28">
        <f>SUM(J335:J346)</f>
        <v>116760</v>
      </c>
      <c r="K348" s="28">
        <f>SUM(K335:K346)</f>
        <v>59233.5</v>
      </c>
      <c r="L348" s="28">
        <f>SUM(L335:L346)</f>
        <v>175993.5</v>
      </c>
      <c r="M348" s="28">
        <f>M346</f>
        <v>814520</v>
      </c>
    </row>
    <row r="349" spans="1:13" s="15" customFormat="1" ht="18" customHeight="1">
      <c r="A349" s="52"/>
      <c r="B349" s="17"/>
      <c r="C349" s="17"/>
      <c r="D349" s="17"/>
      <c r="E349" s="17"/>
      <c r="F349" s="16"/>
      <c r="G349" s="18"/>
      <c r="H349" s="18"/>
      <c r="I349" s="18"/>
      <c r="J349" s="18"/>
      <c r="K349" s="18"/>
      <c r="L349" s="18"/>
      <c r="M349" s="18"/>
    </row>
    <row r="350" spans="1:13" ht="18" customHeight="1">
      <c r="A350" s="52">
        <f>I346</f>
        <v>1514173.75</v>
      </c>
      <c r="B350" s="20">
        <f t="shared" ref="B350:B361" si="241">B335</f>
        <v>360</v>
      </c>
      <c r="C350" s="20">
        <f t="shared" ref="C350:C361" si="242">C185</f>
        <v>6.75</v>
      </c>
      <c r="D350" s="20">
        <v>31</v>
      </c>
      <c r="E350" s="2">
        <f>E346+1</f>
        <v>277</v>
      </c>
      <c r="F350" s="19">
        <f>CEILING(H350-G350,0.25)</f>
        <v>14020.25</v>
      </c>
      <c r="G350" s="21">
        <f>CEILING(SUM(A350*(C350/100)*D350/365),0.25)</f>
        <v>8680.75</v>
      </c>
      <c r="H350" s="21">
        <f t="shared" ref="H350:H360" si="243">H336</f>
        <v>22701</v>
      </c>
      <c r="I350" s="21">
        <f t="shared" ref="I350:I361" si="244">A350-F350</f>
        <v>1500153.5</v>
      </c>
      <c r="J350" s="26">
        <f>CEILING(IF((MOD(J346,10))=0,(J346+0),J346-MOD(J346,10)+10),0.25)</f>
        <v>9730</v>
      </c>
      <c r="K350" s="26">
        <f>CEILING(SUM(M348*(Sheet1!C350/100)*(Sheet1!D350/365)),0.25)</f>
        <v>4669.75</v>
      </c>
      <c r="L350" s="26">
        <f>CEILING(J350+K350,0.25)</f>
        <v>14399.75</v>
      </c>
      <c r="M350" s="26">
        <f>M348-J350</f>
        <v>804790</v>
      </c>
    </row>
    <row r="351" spans="1:13" ht="18" customHeight="1">
      <c r="A351" s="52">
        <f t="shared" ref="A351:A361" si="245">I350</f>
        <v>1500153.5</v>
      </c>
      <c r="B351" s="20">
        <f t="shared" si="241"/>
        <v>360</v>
      </c>
      <c r="C351" s="20">
        <f t="shared" si="242"/>
        <v>6.75</v>
      </c>
      <c r="D351" s="20">
        <v>28</v>
      </c>
      <c r="E351" s="2">
        <f>E350+1</f>
        <v>278</v>
      </c>
      <c r="F351" s="19">
        <f t="shared" ref="F351:F361" si="246">CEILING(H351-G351,0.25)</f>
        <v>14933</v>
      </c>
      <c r="G351" s="21">
        <f t="shared" ref="G351:G361" si="247">CEILING(SUM(A351*(C351/100)*D351/365),0.25)</f>
        <v>7768</v>
      </c>
      <c r="H351" s="21">
        <f t="shared" si="243"/>
        <v>22701</v>
      </c>
      <c r="I351" s="21">
        <f t="shared" si="244"/>
        <v>1485220.5</v>
      </c>
      <c r="J351" s="26">
        <f>CEILING(IF((MOD(J350,10))=0,(J350+0),J350-MOD(J350,10)+10),0.25)</f>
        <v>9730</v>
      </c>
      <c r="K351" s="26">
        <f>CEILING(SUM(M350*(Sheet1!C351/100)*(Sheet1!D351/365)),0.25)</f>
        <v>4167.5</v>
      </c>
      <c r="L351" s="26">
        <f t="shared" ref="L351:L361" si="248">CEILING(J351+K351,0.25)</f>
        <v>13897.5</v>
      </c>
      <c r="M351" s="26">
        <f t="shared" ref="M351:M361" si="249">M350-J351</f>
        <v>795060</v>
      </c>
    </row>
    <row r="352" spans="1:13" ht="18" customHeight="1">
      <c r="A352" s="52">
        <f t="shared" si="245"/>
        <v>1485220.5</v>
      </c>
      <c r="B352" s="20">
        <f t="shared" si="241"/>
        <v>360</v>
      </c>
      <c r="C352" s="20">
        <f t="shared" si="242"/>
        <v>6.75</v>
      </c>
      <c r="D352" s="20">
        <v>31</v>
      </c>
      <c r="E352" s="2">
        <f t="shared" ref="E352:E361" si="250">E351+1</f>
        <v>279</v>
      </c>
      <c r="F352" s="19">
        <f t="shared" si="246"/>
        <v>14186.25</v>
      </c>
      <c r="G352" s="21">
        <f t="shared" si="247"/>
        <v>8514.75</v>
      </c>
      <c r="H352" s="21">
        <f t="shared" si="243"/>
        <v>22701</v>
      </c>
      <c r="I352" s="21">
        <f t="shared" si="244"/>
        <v>1471034.25</v>
      </c>
      <c r="J352" s="26">
        <f t="shared" ref="J352:J361" si="251">CEILING(IF((MOD(J351,10))=0,(J351+0),J351-MOD(J351,10)+10),0.25)</f>
        <v>9730</v>
      </c>
      <c r="K352" s="26">
        <f>CEILING(SUM(M351*(Sheet1!C352/100)*(Sheet1!D352/365)),0.25)</f>
        <v>4558</v>
      </c>
      <c r="L352" s="26">
        <f t="shared" si="248"/>
        <v>14288</v>
      </c>
      <c r="M352" s="26">
        <f t="shared" si="249"/>
        <v>785330</v>
      </c>
    </row>
    <row r="353" spans="1:15" ht="18" customHeight="1">
      <c r="A353" s="52">
        <f t="shared" si="245"/>
        <v>1471034.25</v>
      </c>
      <c r="B353" s="20">
        <f t="shared" si="241"/>
        <v>360</v>
      </c>
      <c r="C353" s="20">
        <f t="shared" si="242"/>
        <v>6.75</v>
      </c>
      <c r="D353" s="20">
        <v>30</v>
      </c>
      <c r="E353" s="2">
        <f t="shared" si="250"/>
        <v>280</v>
      </c>
      <c r="F353" s="19">
        <f t="shared" si="246"/>
        <v>14539.75</v>
      </c>
      <c r="G353" s="21">
        <f t="shared" si="247"/>
        <v>8161.25</v>
      </c>
      <c r="H353" s="21">
        <f t="shared" si="243"/>
        <v>22701</v>
      </c>
      <c r="I353" s="21">
        <f t="shared" si="244"/>
        <v>1456494.5</v>
      </c>
      <c r="J353" s="26">
        <f t="shared" si="251"/>
        <v>9730</v>
      </c>
      <c r="K353" s="26">
        <f>CEILING(SUM(M352*(Sheet1!C353/100)*(Sheet1!D353/365)),0.25)</f>
        <v>4357</v>
      </c>
      <c r="L353" s="26">
        <f t="shared" si="248"/>
        <v>14087</v>
      </c>
      <c r="M353" s="26">
        <f t="shared" si="249"/>
        <v>775600</v>
      </c>
    </row>
    <row r="354" spans="1:15" ht="18" customHeight="1">
      <c r="A354" s="52">
        <f t="shared" si="245"/>
        <v>1456494.5</v>
      </c>
      <c r="B354" s="20">
        <f t="shared" si="241"/>
        <v>360</v>
      </c>
      <c r="C354" s="20">
        <f t="shared" si="242"/>
        <v>6.75</v>
      </c>
      <c r="D354" s="20">
        <v>31</v>
      </c>
      <c r="E354" s="2">
        <f t="shared" si="250"/>
        <v>281</v>
      </c>
      <c r="F354" s="19">
        <f t="shared" si="246"/>
        <v>14351</v>
      </c>
      <c r="G354" s="21">
        <f t="shared" si="247"/>
        <v>8350</v>
      </c>
      <c r="H354" s="21">
        <f t="shared" si="243"/>
        <v>22701</v>
      </c>
      <c r="I354" s="21">
        <f t="shared" si="244"/>
        <v>1442143.5</v>
      </c>
      <c r="J354" s="26">
        <f t="shared" si="251"/>
        <v>9730</v>
      </c>
      <c r="K354" s="26">
        <f>CEILING(SUM(M353*(Sheet1!C354/100)*(Sheet1!D354/365)),0.25)</f>
        <v>4446.5</v>
      </c>
      <c r="L354" s="26">
        <f t="shared" si="248"/>
        <v>14176.5</v>
      </c>
      <c r="M354" s="26">
        <f t="shared" si="249"/>
        <v>765870</v>
      </c>
    </row>
    <row r="355" spans="1:15" ht="18" customHeight="1">
      <c r="A355" s="52">
        <f t="shared" si="245"/>
        <v>1442143.5</v>
      </c>
      <c r="B355" s="20">
        <f t="shared" si="241"/>
        <v>360</v>
      </c>
      <c r="C355" s="20">
        <f t="shared" si="242"/>
        <v>6.75</v>
      </c>
      <c r="D355" s="20">
        <v>30</v>
      </c>
      <c r="E355" s="2">
        <f t="shared" si="250"/>
        <v>282</v>
      </c>
      <c r="F355" s="19">
        <f t="shared" si="246"/>
        <v>14700</v>
      </c>
      <c r="G355" s="21">
        <f t="shared" si="247"/>
        <v>8001</v>
      </c>
      <c r="H355" s="21">
        <f t="shared" si="243"/>
        <v>22701</v>
      </c>
      <c r="I355" s="21">
        <f t="shared" si="244"/>
        <v>1427443.5</v>
      </c>
      <c r="J355" s="26">
        <f t="shared" si="251"/>
        <v>9730</v>
      </c>
      <c r="K355" s="26">
        <f>CEILING(SUM(M354*(Sheet1!C355/100)*(Sheet1!D355/365)),0.25)</f>
        <v>4249.25</v>
      </c>
      <c r="L355" s="26">
        <f t="shared" si="248"/>
        <v>13979.25</v>
      </c>
      <c r="M355" s="26">
        <f t="shared" si="249"/>
        <v>756140</v>
      </c>
    </row>
    <row r="356" spans="1:15" ht="18" customHeight="1">
      <c r="A356" s="52">
        <f t="shared" si="245"/>
        <v>1427443.5</v>
      </c>
      <c r="B356" s="20">
        <f t="shared" si="241"/>
        <v>360</v>
      </c>
      <c r="C356" s="20">
        <f t="shared" si="242"/>
        <v>6.75</v>
      </c>
      <c r="D356" s="20">
        <v>31</v>
      </c>
      <c r="E356" s="2">
        <f t="shared" si="250"/>
        <v>283</v>
      </c>
      <c r="F356" s="19">
        <f t="shared" si="246"/>
        <v>14517.5</v>
      </c>
      <c r="G356" s="21">
        <f t="shared" si="247"/>
        <v>8183.5</v>
      </c>
      <c r="H356" s="21">
        <f t="shared" si="243"/>
        <v>22701</v>
      </c>
      <c r="I356" s="21">
        <f t="shared" si="244"/>
        <v>1412926</v>
      </c>
      <c r="J356" s="26">
        <f t="shared" si="251"/>
        <v>9730</v>
      </c>
      <c r="K356" s="26">
        <f>CEILING(SUM(M355*(Sheet1!C356/100)*(Sheet1!D356/365)),0.25)</f>
        <v>4335</v>
      </c>
      <c r="L356" s="26">
        <f t="shared" si="248"/>
        <v>14065</v>
      </c>
      <c r="M356" s="26">
        <f t="shared" si="249"/>
        <v>746410</v>
      </c>
    </row>
    <row r="357" spans="1:15" ht="18" customHeight="1">
      <c r="A357" s="52">
        <f t="shared" si="245"/>
        <v>1412926</v>
      </c>
      <c r="B357" s="20">
        <f t="shared" si="241"/>
        <v>360</v>
      </c>
      <c r="C357" s="20">
        <f t="shared" si="242"/>
        <v>6.75</v>
      </c>
      <c r="D357" s="20">
        <v>31</v>
      </c>
      <c r="E357" s="2">
        <f t="shared" si="250"/>
        <v>284</v>
      </c>
      <c r="F357" s="19">
        <f t="shared" si="246"/>
        <v>14600.75</v>
      </c>
      <c r="G357" s="21">
        <f t="shared" si="247"/>
        <v>8100.25</v>
      </c>
      <c r="H357" s="21">
        <f t="shared" si="243"/>
        <v>22701</v>
      </c>
      <c r="I357" s="21">
        <f t="shared" si="244"/>
        <v>1398325.25</v>
      </c>
      <c r="J357" s="26">
        <f t="shared" si="251"/>
        <v>9730</v>
      </c>
      <c r="K357" s="26">
        <f>CEILING(SUM(M356*(Sheet1!C357/100)*(Sheet1!D357/365)),0.25)</f>
        <v>4279.25</v>
      </c>
      <c r="L357" s="26">
        <f t="shared" si="248"/>
        <v>14009.25</v>
      </c>
      <c r="M357" s="26">
        <f t="shared" si="249"/>
        <v>736680</v>
      </c>
    </row>
    <row r="358" spans="1:15" ht="18" customHeight="1">
      <c r="A358" s="52">
        <f t="shared" si="245"/>
        <v>1398325.25</v>
      </c>
      <c r="B358" s="20">
        <f t="shared" si="241"/>
        <v>360</v>
      </c>
      <c r="C358" s="20">
        <f t="shared" si="242"/>
        <v>6.75</v>
      </c>
      <c r="D358" s="20">
        <v>30</v>
      </c>
      <c r="E358" s="2">
        <f t="shared" si="250"/>
        <v>285</v>
      </c>
      <c r="F358" s="19">
        <f t="shared" si="246"/>
        <v>14943</v>
      </c>
      <c r="G358" s="21">
        <f t="shared" si="247"/>
        <v>7758</v>
      </c>
      <c r="H358" s="21">
        <f t="shared" si="243"/>
        <v>22701</v>
      </c>
      <c r="I358" s="21">
        <f t="shared" si="244"/>
        <v>1383382.25</v>
      </c>
      <c r="J358" s="26">
        <f t="shared" si="251"/>
        <v>9730</v>
      </c>
      <c r="K358" s="26">
        <f>CEILING(SUM(M357*(Sheet1!C358/100)*(Sheet1!D358/365)),0.25)</f>
        <v>4087.25</v>
      </c>
      <c r="L358" s="26">
        <f t="shared" si="248"/>
        <v>13817.25</v>
      </c>
      <c r="M358" s="26">
        <f t="shared" si="249"/>
        <v>726950</v>
      </c>
    </row>
    <row r="359" spans="1:15" ht="18" customHeight="1">
      <c r="A359" s="52">
        <f t="shared" si="245"/>
        <v>1383382.25</v>
      </c>
      <c r="B359" s="20">
        <f t="shared" si="241"/>
        <v>360</v>
      </c>
      <c r="C359" s="20">
        <f t="shared" si="242"/>
        <v>6.75</v>
      </c>
      <c r="D359" s="20">
        <v>31</v>
      </c>
      <c r="E359" s="2">
        <f t="shared" si="250"/>
        <v>286</v>
      </c>
      <c r="F359" s="19">
        <f t="shared" si="246"/>
        <v>14770</v>
      </c>
      <c r="G359" s="21">
        <f t="shared" si="247"/>
        <v>7931</v>
      </c>
      <c r="H359" s="21">
        <f t="shared" si="243"/>
        <v>22701</v>
      </c>
      <c r="I359" s="21">
        <f t="shared" si="244"/>
        <v>1368612.25</v>
      </c>
      <c r="J359" s="26">
        <f t="shared" si="251"/>
        <v>9730</v>
      </c>
      <c r="K359" s="26">
        <f>CEILING(SUM(M358*(Sheet1!C359/100)*(Sheet1!D359/365)),0.25)</f>
        <v>4167.75</v>
      </c>
      <c r="L359" s="26">
        <f t="shared" si="248"/>
        <v>13897.75</v>
      </c>
      <c r="M359" s="26">
        <f t="shared" si="249"/>
        <v>717220</v>
      </c>
    </row>
    <row r="360" spans="1:15" ht="18" customHeight="1">
      <c r="A360" s="52">
        <f t="shared" si="245"/>
        <v>1368612.25</v>
      </c>
      <c r="B360" s="20">
        <f t="shared" si="241"/>
        <v>360</v>
      </c>
      <c r="C360" s="20">
        <f t="shared" si="242"/>
        <v>6.75</v>
      </c>
      <c r="D360" s="20">
        <v>30</v>
      </c>
      <c r="E360" s="2">
        <f t="shared" si="250"/>
        <v>287</v>
      </c>
      <c r="F360" s="19">
        <f t="shared" si="246"/>
        <v>15108</v>
      </c>
      <c r="G360" s="21">
        <f t="shared" si="247"/>
        <v>7593</v>
      </c>
      <c r="H360" s="21">
        <f t="shared" si="243"/>
        <v>22701</v>
      </c>
      <c r="I360" s="21">
        <f t="shared" si="244"/>
        <v>1353504.25</v>
      </c>
      <c r="J360" s="26">
        <f t="shared" si="251"/>
        <v>9730</v>
      </c>
      <c r="K360" s="26">
        <f>CEILING(SUM(M359*(Sheet1!C360/100)*(Sheet1!D360/365)),0.25)</f>
        <v>3979.25</v>
      </c>
      <c r="L360" s="26">
        <f t="shared" si="248"/>
        <v>13709.25</v>
      </c>
      <c r="M360" s="26">
        <f t="shared" si="249"/>
        <v>707490</v>
      </c>
    </row>
    <row r="361" spans="1:15" ht="18" customHeight="1">
      <c r="A361" s="52">
        <f t="shared" si="245"/>
        <v>1353504.25</v>
      </c>
      <c r="B361" s="20">
        <f t="shared" si="241"/>
        <v>360</v>
      </c>
      <c r="C361" s="20">
        <f t="shared" si="242"/>
        <v>6.75</v>
      </c>
      <c r="D361" s="20">
        <v>31</v>
      </c>
      <c r="E361" s="2">
        <f t="shared" si="250"/>
        <v>288</v>
      </c>
      <c r="F361" s="19">
        <f t="shared" si="246"/>
        <v>14941.5</v>
      </c>
      <c r="G361" s="21">
        <f t="shared" si="247"/>
        <v>7759.5</v>
      </c>
      <c r="H361" s="21">
        <f>H350</f>
        <v>22701</v>
      </c>
      <c r="I361" s="21">
        <f t="shared" si="244"/>
        <v>1338562.75</v>
      </c>
      <c r="J361" s="26">
        <f t="shared" si="251"/>
        <v>9730</v>
      </c>
      <c r="K361" s="26">
        <f>CEILING(SUM(M360*(Sheet1!C361/100)*(Sheet1!D361/365)),0.25)</f>
        <v>4056</v>
      </c>
      <c r="L361" s="26">
        <f t="shared" si="248"/>
        <v>13786</v>
      </c>
      <c r="M361" s="26">
        <f t="shared" si="249"/>
        <v>697760</v>
      </c>
    </row>
    <row r="362" spans="1:15" s="15" customFormat="1" ht="18" customHeight="1">
      <c r="A362" s="52"/>
      <c r="B362" s="11"/>
      <c r="C362" s="11"/>
      <c r="D362" s="29" t="s">
        <v>16</v>
      </c>
      <c r="E362" s="29">
        <v>24</v>
      </c>
      <c r="F362" s="12" t="s">
        <v>10</v>
      </c>
      <c r="G362" s="13" t="s">
        <v>11</v>
      </c>
      <c r="H362" s="13" t="s">
        <v>17</v>
      </c>
      <c r="I362" s="13" t="s">
        <v>13</v>
      </c>
      <c r="J362" s="27" t="s">
        <v>10</v>
      </c>
      <c r="K362" s="28" t="s">
        <v>11</v>
      </c>
      <c r="L362" s="28" t="s">
        <v>12</v>
      </c>
      <c r="M362" s="28" t="s">
        <v>13</v>
      </c>
    </row>
    <row r="363" spans="1:15" s="15" customFormat="1" ht="18" customHeight="1">
      <c r="A363" s="52"/>
      <c r="B363" s="11"/>
      <c r="C363" s="11"/>
      <c r="D363" s="30"/>
      <c r="E363" s="30"/>
      <c r="F363" s="12">
        <f>SUM(F350:F361)</f>
        <v>175611</v>
      </c>
      <c r="G363" s="13">
        <f>SUM(G350:G361)</f>
        <v>96801</v>
      </c>
      <c r="H363" s="13">
        <f>F363+G363</f>
        <v>272412</v>
      </c>
      <c r="I363" s="13">
        <f>A350-F363</f>
        <v>1338562.75</v>
      </c>
      <c r="J363" s="28">
        <f>SUM(J350:J361)</f>
        <v>116760</v>
      </c>
      <c r="K363" s="28">
        <f>SUM(K350:K361)</f>
        <v>51352.5</v>
      </c>
      <c r="L363" s="28">
        <f>SUM(L350:L361)</f>
        <v>168112.5</v>
      </c>
      <c r="M363" s="28">
        <f>M361</f>
        <v>697760</v>
      </c>
    </row>
    <row r="364" spans="1:15" s="15" customFormat="1" ht="18" customHeight="1">
      <c r="A364" s="52"/>
      <c r="B364" s="17"/>
      <c r="C364" s="17"/>
      <c r="D364" s="17"/>
      <c r="E364" s="17"/>
      <c r="F364" s="16"/>
      <c r="G364" s="18"/>
      <c r="H364" s="18"/>
      <c r="I364" s="18"/>
      <c r="J364" s="18"/>
      <c r="K364" s="18"/>
      <c r="L364" s="18"/>
      <c r="M364" s="18"/>
      <c r="O364" s="22"/>
    </row>
    <row r="365" spans="1:15" ht="18" customHeight="1">
      <c r="A365" s="52">
        <f>I361</f>
        <v>1338562.75</v>
      </c>
      <c r="B365" s="20">
        <f t="shared" ref="B365:B376" si="252">B350</f>
        <v>360</v>
      </c>
      <c r="C365" s="20">
        <f t="shared" ref="C365:C376" si="253">C200</f>
        <v>6.75</v>
      </c>
      <c r="D365" s="20">
        <v>31</v>
      </c>
      <c r="E365" s="2">
        <f>E361+1</f>
        <v>289</v>
      </c>
      <c r="F365" s="19">
        <f>CEILING(H365-G365,0.25)</f>
        <v>15027</v>
      </c>
      <c r="G365" s="21">
        <f>CEILING(SUM(A365*(C365/100)*D365/365),0.25)</f>
        <v>7674</v>
      </c>
      <c r="H365" s="21">
        <f t="shared" ref="H365:H375" si="254">H351</f>
        <v>22701</v>
      </c>
      <c r="I365" s="21">
        <f t="shared" ref="I365:I376" si="255">A365-F365</f>
        <v>1323535.75</v>
      </c>
      <c r="J365" s="26">
        <f>CEILING(IF((MOD(J361,10))=0,(J361+0),J361-MOD(J361,10)+10),0.25)</f>
        <v>9730</v>
      </c>
      <c r="K365" s="26">
        <f>CEILING(SUM(M363*(Sheet1!C365/100)*(Sheet1!D365/365)),0.25)</f>
        <v>4000.25</v>
      </c>
      <c r="L365" s="26">
        <f>CEILING(J365+K365,0.25)</f>
        <v>13730.25</v>
      </c>
      <c r="M365" s="26">
        <f>M363-J365</f>
        <v>688030</v>
      </c>
      <c r="O365" s="22"/>
    </row>
    <row r="366" spans="1:15" ht="18" customHeight="1">
      <c r="A366" s="52">
        <f t="shared" ref="A366:A376" si="256">I365</f>
        <v>1323535.75</v>
      </c>
      <c r="B366" s="20">
        <f t="shared" si="252"/>
        <v>360</v>
      </c>
      <c r="C366" s="20">
        <f t="shared" si="253"/>
        <v>6.75</v>
      </c>
      <c r="D366" s="20">
        <v>28</v>
      </c>
      <c r="E366" s="2">
        <f>E365+1</f>
        <v>290</v>
      </c>
      <c r="F366" s="19">
        <f t="shared" ref="F366:F376" si="257">CEILING(H366-G366,0.25)</f>
        <v>15847.5</v>
      </c>
      <c r="G366" s="21">
        <f t="shared" ref="G366:G376" si="258">CEILING(SUM(A366*(C366/100)*D366/365),0.25)</f>
        <v>6853.5</v>
      </c>
      <c r="H366" s="21">
        <f t="shared" si="254"/>
        <v>22701</v>
      </c>
      <c r="I366" s="21">
        <f t="shared" si="255"/>
        <v>1307688.25</v>
      </c>
      <c r="J366" s="26">
        <f>CEILING(IF((MOD(J365,10))=0,(J365+0),J365-MOD(J365,10)+10),0.25)</f>
        <v>9730</v>
      </c>
      <c r="K366" s="26">
        <f>CEILING(SUM(M365*(Sheet1!C366/100)*(Sheet1!D366/365)),0.25)</f>
        <v>3562.75</v>
      </c>
      <c r="L366" s="26">
        <f t="shared" ref="L366:L375" si="259">CEILING(J366+K366,0.25)</f>
        <v>13292.75</v>
      </c>
      <c r="M366" s="26">
        <f t="shared" ref="M366:M376" si="260">M365-J366</f>
        <v>678300</v>
      </c>
    </row>
    <row r="367" spans="1:15" ht="18" customHeight="1">
      <c r="A367" s="52">
        <f t="shared" si="256"/>
        <v>1307688.25</v>
      </c>
      <c r="B367" s="20">
        <f t="shared" si="252"/>
        <v>360</v>
      </c>
      <c r="C367" s="20">
        <f t="shared" si="253"/>
        <v>6.75</v>
      </c>
      <c r="D367" s="20">
        <v>31</v>
      </c>
      <c r="E367" s="2">
        <f t="shared" ref="E367:E376" si="261">E366+1</f>
        <v>291</v>
      </c>
      <c r="F367" s="19">
        <f t="shared" si="257"/>
        <v>15204</v>
      </c>
      <c r="G367" s="21">
        <f t="shared" si="258"/>
        <v>7497</v>
      </c>
      <c r="H367" s="21">
        <f t="shared" si="254"/>
        <v>22701</v>
      </c>
      <c r="I367" s="21">
        <f t="shared" si="255"/>
        <v>1292484.25</v>
      </c>
      <c r="J367" s="26">
        <f t="shared" ref="J367:J376" si="262">CEILING(IF((MOD(J366,10))=0,(J366+0),J366-MOD(J366,10)+10),0.25)</f>
        <v>9730</v>
      </c>
      <c r="K367" s="26">
        <f>CEILING(SUM(M366*(Sheet1!C367/100)*(Sheet1!D367/365)),0.25)</f>
        <v>3888.75</v>
      </c>
      <c r="L367" s="26">
        <f t="shared" si="259"/>
        <v>13618.75</v>
      </c>
      <c r="M367" s="26">
        <f t="shared" si="260"/>
        <v>668570</v>
      </c>
    </row>
    <row r="368" spans="1:15" ht="18" customHeight="1">
      <c r="A368" s="52">
        <f t="shared" si="256"/>
        <v>1292484.25</v>
      </c>
      <c r="B368" s="20">
        <f t="shared" si="252"/>
        <v>360</v>
      </c>
      <c r="C368" s="20">
        <f t="shared" si="253"/>
        <v>6.75</v>
      </c>
      <c r="D368" s="20">
        <v>30</v>
      </c>
      <c r="E368" s="2">
        <f t="shared" si="261"/>
        <v>292</v>
      </c>
      <c r="F368" s="19">
        <f t="shared" si="257"/>
        <v>15530.25</v>
      </c>
      <c r="G368" s="21">
        <f t="shared" si="258"/>
        <v>7170.75</v>
      </c>
      <c r="H368" s="21">
        <f t="shared" si="254"/>
        <v>22701</v>
      </c>
      <c r="I368" s="21">
        <f t="shared" si="255"/>
        <v>1276954</v>
      </c>
      <c r="J368" s="26">
        <f t="shared" si="262"/>
        <v>9730</v>
      </c>
      <c r="K368" s="26">
        <f>CEILING(SUM(M367*(Sheet1!C368/100)*(Sheet1!D368/365)),0.25)</f>
        <v>3709.25</v>
      </c>
      <c r="L368" s="26">
        <f t="shared" si="259"/>
        <v>13439.25</v>
      </c>
      <c r="M368" s="26">
        <f t="shared" si="260"/>
        <v>658840</v>
      </c>
    </row>
    <row r="369" spans="1:13" ht="18" customHeight="1">
      <c r="A369" s="52">
        <f t="shared" si="256"/>
        <v>1276954</v>
      </c>
      <c r="B369" s="20">
        <f t="shared" si="252"/>
        <v>360</v>
      </c>
      <c r="C369" s="20">
        <f t="shared" si="253"/>
        <v>6.75</v>
      </c>
      <c r="D369" s="20">
        <v>31</v>
      </c>
      <c r="E369" s="2">
        <f t="shared" si="261"/>
        <v>293</v>
      </c>
      <c r="F369" s="19">
        <f t="shared" si="257"/>
        <v>15380.25</v>
      </c>
      <c r="G369" s="21">
        <f t="shared" si="258"/>
        <v>7320.75</v>
      </c>
      <c r="H369" s="21">
        <f t="shared" si="254"/>
        <v>22701</v>
      </c>
      <c r="I369" s="21">
        <f t="shared" si="255"/>
        <v>1261573.75</v>
      </c>
      <c r="J369" s="26">
        <f t="shared" si="262"/>
        <v>9730</v>
      </c>
      <c r="K369" s="26">
        <f>CEILING(SUM(M368*(Sheet1!C369/100)*(Sheet1!D369/365)),0.25)</f>
        <v>3777.25</v>
      </c>
      <c r="L369" s="26">
        <f t="shared" si="259"/>
        <v>13507.25</v>
      </c>
      <c r="M369" s="26">
        <f t="shared" si="260"/>
        <v>649110</v>
      </c>
    </row>
    <row r="370" spans="1:13" ht="18" customHeight="1">
      <c r="A370" s="52">
        <f t="shared" si="256"/>
        <v>1261573.75</v>
      </c>
      <c r="B370" s="20">
        <f t="shared" si="252"/>
        <v>360</v>
      </c>
      <c r="C370" s="20">
        <f t="shared" si="253"/>
        <v>6.75</v>
      </c>
      <c r="D370" s="20">
        <v>30</v>
      </c>
      <c r="E370" s="2">
        <f t="shared" si="261"/>
        <v>294</v>
      </c>
      <c r="F370" s="19">
        <f t="shared" si="257"/>
        <v>15701.75</v>
      </c>
      <c r="G370" s="21">
        <f t="shared" si="258"/>
        <v>6999.25</v>
      </c>
      <c r="H370" s="21">
        <f t="shared" si="254"/>
        <v>22701</v>
      </c>
      <c r="I370" s="21">
        <f t="shared" si="255"/>
        <v>1245872</v>
      </c>
      <c r="J370" s="26">
        <f t="shared" si="262"/>
        <v>9730</v>
      </c>
      <c r="K370" s="26">
        <f>CEILING(SUM(M369*(Sheet1!C370/100)*(Sheet1!D370/365)),0.25)</f>
        <v>3601.25</v>
      </c>
      <c r="L370" s="26">
        <f t="shared" si="259"/>
        <v>13331.25</v>
      </c>
      <c r="M370" s="26">
        <f t="shared" si="260"/>
        <v>639380</v>
      </c>
    </row>
    <row r="371" spans="1:13" ht="18" customHeight="1">
      <c r="A371" s="52">
        <f t="shared" si="256"/>
        <v>1245872</v>
      </c>
      <c r="B371" s="20">
        <f t="shared" si="252"/>
        <v>360</v>
      </c>
      <c r="C371" s="20">
        <f t="shared" si="253"/>
        <v>6.75</v>
      </c>
      <c r="D371" s="20">
        <v>31</v>
      </c>
      <c r="E371" s="2">
        <f t="shared" si="261"/>
        <v>295</v>
      </c>
      <c r="F371" s="19">
        <f t="shared" si="257"/>
        <v>15558.5</v>
      </c>
      <c r="G371" s="21">
        <f t="shared" si="258"/>
        <v>7142.5</v>
      </c>
      <c r="H371" s="21">
        <f t="shared" si="254"/>
        <v>22701</v>
      </c>
      <c r="I371" s="21">
        <f t="shared" si="255"/>
        <v>1230313.5</v>
      </c>
      <c r="J371" s="26">
        <f t="shared" si="262"/>
        <v>9730</v>
      </c>
      <c r="K371" s="26">
        <f>CEILING(SUM(M370*(Sheet1!C371/100)*(Sheet1!D371/365)),0.25)</f>
        <v>3665.5</v>
      </c>
      <c r="L371" s="26">
        <f t="shared" si="259"/>
        <v>13395.5</v>
      </c>
      <c r="M371" s="26">
        <f t="shared" si="260"/>
        <v>629650</v>
      </c>
    </row>
    <row r="372" spans="1:13" ht="18" customHeight="1">
      <c r="A372" s="52">
        <f t="shared" si="256"/>
        <v>1230313.5</v>
      </c>
      <c r="B372" s="20">
        <f t="shared" si="252"/>
        <v>360</v>
      </c>
      <c r="C372" s="20">
        <f t="shared" si="253"/>
        <v>6.75</v>
      </c>
      <c r="D372" s="20">
        <v>31</v>
      </c>
      <c r="E372" s="2">
        <f t="shared" si="261"/>
        <v>296</v>
      </c>
      <c r="F372" s="19">
        <f t="shared" si="257"/>
        <v>15647.75</v>
      </c>
      <c r="G372" s="21">
        <f t="shared" si="258"/>
        <v>7053.25</v>
      </c>
      <c r="H372" s="21">
        <f t="shared" si="254"/>
        <v>22701</v>
      </c>
      <c r="I372" s="21">
        <f t="shared" si="255"/>
        <v>1214665.75</v>
      </c>
      <c r="J372" s="26">
        <f t="shared" si="262"/>
        <v>9730</v>
      </c>
      <c r="K372" s="26">
        <f>CEILING(SUM(M371*(Sheet1!C372/100)*(Sheet1!D372/365)),0.25)</f>
        <v>3609.75</v>
      </c>
      <c r="L372" s="26">
        <f t="shared" si="259"/>
        <v>13339.75</v>
      </c>
      <c r="M372" s="26">
        <f t="shared" si="260"/>
        <v>619920</v>
      </c>
    </row>
    <row r="373" spans="1:13" ht="18" customHeight="1">
      <c r="A373" s="52">
        <f t="shared" si="256"/>
        <v>1214665.75</v>
      </c>
      <c r="B373" s="20">
        <f t="shared" si="252"/>
        <v>360</v>
      </c>
      <c r="C373" s="20">
        <f t="shared" si="253"/>
        <v>6.75</v>
      </c>
      <c r="D373" s="20">
        <v>30</v>
      </c>
      <c r="E373" s="2">
        <f t="shared" si="261"/>
        <v>297</v>
      </c>
      <c r="F373" s="19">
        <f t="shared" si="257"/>
        <v>15962</v>
      </c>
      <c r="G373" s="21">
        <f t="shared" si="258"/>
        <v>6739</v>
      </c>
      <c r="H373" s="21">
        <f t="shared" si="254"/>
        <v>22701</v>
      </c>
      <c r="I373" s="21">
        <f t="shared" si="255"/>
        <v>1198703.75</v>
      </c>
      <c r="J373" s="26">
        <f t="shared" si="262"/>
        <v>9730</v>
      </c>
      <c r="K373" s="26">
        <f>CEILING(SUM(M372*(Sheet1!C373/100)*(Sheet1!D373/365)),0.25)</f>
        <v>3439.5</v>
      </c>
      <c r="L373" s="26">
        <f t="shared" si="259"/>
        <v>13169.5</v>
      </c>
      <c r="M373" s="26">
        <f t="shared" si="260"/>
        <v>610190</v>
      </c>
    </row>
    <row r="374" spans="1:13" ht="18" customHeight="1">
      <c r="A374" s="52">
        <f t="shared" si="256"/>
        <v>1198703.75</v>
      </c>
      <c r="B374" s="20">
        <f t="shared" si="252"/>
        <v>360</v>
      </c>
      <c r="C374" s="20">
        <f t="shared" si="253"/>
        <v>6.75</v>
      </c>
      <c r="D374" s="20">
        <v>31</v>
      </c>
      <c r="E374" s="2">
        <f t="shared" si="261"/>
        <v>298</v>
      </c>
      <c r="F374" s="19">
        <f t="shared" si="257"/>
        <v>15828.75</v>
      </c>
      <c r="G374" s="21">
        <f t="shared" si="258"/>
        <v>6872.25</v>
      </c>
      <c r="H374" s="21">
        <f t="shared" si="254"/>
        <v>22701</v>
      </c>
      <c r="I374" s="21">
        <f t="shared" si="255"/>
        <v>1182875</v>
      </c>
      <c r="J374" s="26">
        <f t="shared" si="262"/>
        <v>9730</v>
      </c>
      <c r="K374" s="26">
        <f>CEILING(SUM(M373*(Sheet1!C374/100)*(Sheet1!D374/365)),0.25)</f>
        <v>3498.25</v>
      </c>
      <c r="L374" s="26">
        <f t="shared" si="259"/>
        <v>13228.25</v>
      </c>
      <c r="M374" s="26">
        <f t="shared" si="260"/>
        <v>600460</v>
      </c>
    </row>
    <row r="375" spans="1:13" ht="18" customHeight="1">
      <c r="A375" s="52">
        <f t="shared" si="256"/>
        <v>1182875</v>
      </c>
      <c r="B375" s="20">
        <f t="shared" si="252"/>
        <v>360</v>
      </c>
      <c r="C375" s="20">
        <f t="shared" si="253"/>
        <v>6.75</v>
      </c>
      <c r="D375" s="20">
        <v>30</v>
      </c>
      <c r="E375" s="2">
        <f t="shared" si="261"/>
        <v>299</v>
      </c>
      <c r="F375" s="19">
        <f t="shared" si="257"/>
        <v>16138.25</v>
      </c>
      <c r="G375" s="21">
        <f t="shared" si="258"/>
        <v>6562.75</v>
      </c>
      <c r="H375" s="21">
        <f t="shared" si="254"/>
        <v>22701</v>
      </c>
      <c r="I375" s="21">
        <f t="shared" si="255"/>
        <v>1166736.75</v>
      </c>
      <c r="J375" s="26">
        <f t="shared" si="262"/>
        <v>9730</v>
      </c>
      <c r="K375" s="26">
        <f>CEILING(SUM(M374*(Sheet1!C375/100)*(Sheet1!D375/365)),0.25)</f>
        <v>3331.5</v>
      </c>
      <c r="L375" s="26">
        <f t="shared" si="259"/>
        <v>13061.5</v>
      </c>
      <c r="M375" s="26">
        <f t="shared" si="260"/>
        <v>590730</v>
      </c>
    </row>
    <row r="376" spans="1:13" ht="18" customHeight="1">
      <c r="A376" s="52">
        <f t="shared" si="256"/>
        <v>1166736.75</v>
      </c>
      <c r="B376" s="20">
        <f t="shared" si="252"/>
        <v>360</v>
      </c>
      <c r="C376" s="20">
        <f t="shared" si="253"/>
        <v>6.75</v>
      </c>
      <c r="D376" s="20">
        <v>31</v>
      </c>
      <c r="E376" s="2">
        <f t="shared" si="261"/>
        <v>300</v>
      </c>
      <c r="F376" s="19">
        <f t="shared" si="257"/>
        <v>16012</v>
      </c>
      <c r="G376" s="21">
        <f t="shared" si="258"/>
        <v>6689</v>
      </c>
      <c r="H376" s="21">
        <f>H365</f>
        <v>22701</v>
      </c>
      <c r="I376" s="21">
        <f t="shared" si="255"/>
        <v>1150724.75</v>
      </c>
      <c r="J376" s="26">
        <f t="shared" si="262"/>
        <v>9730</v>
      </c>
      <c r="K376" s="26">
        <f>CEILING(SUM(M374*(Sheet1!C361/100)*(Sheet1!D361/365)),0.25)</f>
        <v>3442.5</v>
      </c>
      <c r="L376" s="26">
        <f>CEILING(J376+K376,0.25)</f>
        <v>13172.5</v>
      </c>
      <c r="M376" s="26">
        <f t="shared" si="260"/>
        <v>581000</v>
      </c>
    </row>
    <row r="377" spans="1:13" s="15" customFormat="1" ht="18" customHeight="1">
      <c r="A377" s="52"/>
      <c r="B377" s="11"/>
      <c r="C377" s="11"/>
      <c r="D377" s="29" t="s">
        <v>16</v>
      </c>
      <c r="E377" s="29">
        <v>25</v>
      </c>
      <c r="F377" s="12" t="s">
        <v>10</v>
      </c>
      <c r="G377" s="13" t="s">
        <v>11</v>
      </c>
      <c r="H377" s="13" t="s">
        <v>17</v>
      </c>
      <c r="I377" s="13" t="s">
        <v>13</v>
      </c>
      <c r="J377" s="27" t="s">
        <v>10</v>
      </c>
      <c r="K377" s="28" t="s">
        <v>11</v>
      </c>
      <c r="L377" s="28" t="s">
        <v>12</v>
      </c>
      <c r="M377" s="28" t="s">
        <v>13</v>
      </c>
    </row>
    <row r="378" spans="1:13" s="15" customFormat="1" ht="18" customHeight="1">
      <c r="A378" s="52"/>
      <c r="B378" s="11"/>
      <c r="C378" s="11"/>
      <c r="D378" s="30"/>
      <c r="E378" s="30"/>
      <c r="F378" s="12">
        <f>SUM(F365:F376)</f>
        <v>187838</v>
      </c>
      <c r="G378" s="13">
        <f>SUM(G365:G376)</f>
        <v>84574</v>
      </c>
      <c r="H378" s="13">
        <f>F378+G378</f>
        <v>272412</v>
      </c>
      <c r="I378" s="13">
        <f>A365-F378</f>
        <v>1150724.75</v>
      </c>
      <c r="J378" s="28">
        <f>SUM(J365:J376)</f>
        <v>116760</v>
      </c>
      <c r="K378" s="28">
        <f>SUM(K365:K376)</f>
        <v>43526.5</v>
      </c>
      <c r="L378" s="28">
        <f>SUM(L365:L376)</f>
        <v>160286.5</v>
      </c>
      <c r="M378" s="28">
        <f>M376</f>
        <v>581000</v>
      </c>
    </row>
    <row r="379" spans="1:13" s="15" customFormat="1" ht="18" customHeight="1">
      <c r="A379" s="54"/>
      <c r="B379" s="17"/>
      <c r="C379" s="17"/>
      <c r="D379" s="17"/>
      <c r="E379" s="17"/>
      <c r="F379" s="16"/>
      <c r="G379" s="18"/>
      <c r="H379" s="18"/>
      <c r="I379" s="18"/>
      <c r="J379" s="18"/>
      <c r="K379" s="18"/>
      <c r="L379" s="18"/>
      <c r="M379" s="18"/>
    </row>
    <row r="380" spans="1:13" ht="18" customHeight="1">
      <c r="A380" s="52">
        <f>I376</f>
        <v>1150724.75</v>
      </c>
      <c r="B380" s="20">
        <f t="shared" ref="B380:B391" si="263">B365</f>
        <v>360</v>
      </c>
      <c r="C380" s="20">
        <f t="shared" ref="C380:C391" si="264">C215</f>
        <v>6.75</v>
      </c>
      <c r="D380" s="20">
        <v>31</v>
      </c>
      <c r="E380" s="2">
        <f>E376+1</f>
        <v>301</v>
      </c>
      <c r="F380" s="19">
        <f>CEILING(H380-G380,0.25)</f>
        <v>16104</v>
      </c>
      <c r="G380" s="21">
        <f>CEILING(SUM(A380*(C380/100)*D380/365),0.25)</f>
        <v>6597</v>
      </c>
      <c r="H380" s="21">
        <f t="shared" ref="H380:H390" si="265">H366</f>
        <v>22701</v>
      </c>
      <c r="I380" s="21">
        <f t="shared" ref="I380:I391" si="266">A380-F380</f>
        <v>1134620.75</v>
      </c>
      <c r="J380" s="26">
        <f>CEILING(IF((MOD(J376,10))=0,(J376+0),J376-MOD(J376,10)+10),0.25)</f>
        <v>9730</v>
      </c>
      <c r="K380" s="26">
        <f>CEILING(SUM(M378*(Sheet1!C380/100)*(Sheet1!D380/365)),0.25)</f>
        <v>3331</v>
      </c>
      <c r="L380" s="26">
        <f>CEILING(J380+K380,0.25)</f>
        <v>13061</v>
      </c>
      <c r="M380" s="26">
        <f>M378-J380</f>
        <v>571270</v>
      </c>
    </row>
    <row r="381" spans="1:13" ht="18" customHeight="1">
      <c r="A381" s="52">
        <f t="shared" ref="A381:A391" si="267">I380</f>
        <v>1134620.75</v>
      </c>
      <c r="B381" s="20">
        <f t="shared" si="263"/>
        <v>360</v>
      </c>
      <c r="C381" s="20">
        <f t="shared" si="264"/>
        <v>6.75</v>
      </c>
      <c r="D381" s="20">
        <v>28</v>
      </c>
      <c r="E381" s="2">
        <f>E380+1</f>
        <v>302</v>
      </c>
      <c r="F381" s="19">
        <f t="shared" ref="F381:F391" si="268">CEILING(H381-G381,0.25)</f>
        <v>16825.75</v>
      </c>
      <c r="G381" s="21">
        <f t="shared" ref="G381:G391" si="269">CEILING(SUM(A381*(C381/100)*D381/365),0.25)</f>
        <v>5875.25</v>
      </c>
      <c r="H381" s="21">
        <f t="shared" si="265"/>
        <v>22701</v>
      </c>
      <c r="I381" s="21">
        <f t="shared" si="266"/>
        <v>1117795</v>
      </c>
      <c r="J381" s="26">
        <f>CEILING(IF((MOD(J380,10))=0,(J380+0),J380-MOD(J380,10)+10),0.25)</f>
        <v>9730</v>
      </c>
      <c r="K381" s="26">
        <f>CEILING(SUM(M380*(Sheet1!C381/100)*(Sheet1!D381/365)),0.25)</f>
        <v>2958.25</v>
      </c>
      <c r="L381" s="26">
        <f t="shared" ref="L381:L390" si="270">CEILING(J381+K381,0.25)</f>
        <v>12688.25</v>
      </c>
      <c r="M381" s="26">
        <f t="shared" ref="M381:M391" si="271">M380-J381</f>
        <v>561540</v>
      </c>
    </row>
    <row r="382" spans="1:13" ht="18" customHeight="1">
      <c r="A382" s="52">
        <f t="shared" si="267"/>
        <v>1117795</v>
      </c>
      <c r="B382" s="20">
        <f t="shared" si="263"/>
        <v>360</v>
      </c>
      <c r="C382" s="20">
        <f t="shared" si="264"/>
        <v>6.75</v>
      </c>
      <c r="D382" s="20">
        <v>31</v>
      </c>
      <c r="E382" s="2">
        <f t="shared" ref="E382:E391" si="272">E381+1</f>
        <v>303</v>
      </c>
      <c r="F382" s="19">
        <f t="shared" si="268"/>
        <v>16292.75</v>
      </c>
      <c r="G382" s="21">
        <f t="shared" si="269"/>
        <v>6408.25</v>
      </c>
      <c r="H382" s="21">
        <f t="shared" si="265"/>
        <v>22701</v>
      </c>
      <c r="I382" s="21">
        <f t="shared" si="266"/>
        <v>1101502.25</v>
      </c>
      <c r="J382" s="26">
        <f t="shared" ref="J382:J391" si="273">CEILING(IF((MOD(J381,10))=0,(J381+0),J381-MOD(J381,10)+10),0.25)</f>
        <v>9730</v>
      </c>
      <c r="K382" s="26">
        <f>CEILING(SUM(M381*(Sheet1!C382/100)*(Sheet1!D382/365)),0.25)</f>
        <v>3219.25</v>
      </c>
      <c r="L382" s="26">
        <f t="shared" si="270"/>
        <v>12949.25</v>
      </c>
      <c r="M382" s="26">
        <f t="shared" si="271"/>
        <v>551810</v>
      </c>
    </row>
    <row r="383" spans="1:13" ht="18" customHeight="1">
      <c r="A383" s="52">
        <f t="shared" si="267"/>
        <v>1101502.25</v>
      </c>
      <c r="B383" s="20">
        <f t="shared" si="263"/>
        <v>360</v>
      </c>
      <c r="C383" s="20">
        <f t="shared" si="264"/>
        <v>6.75</v>
      </c>
      <c r="D383" s="20">
        <v>30</v>
      </c>
      <c r="E383" s="2">
        <f t="shared" si="272"/>
        <v>304</v>
      </c>
      <c r="F383" s="19">
        <f t="shared" si="268"/>
        <v>16589.75</v>
      </c>
      <c r="G383" s="21">
        <f t="shared" si="269"/>
        <v>6111.25</v>
      </c>
      <c r="H383" s="21">
        <f t="shared" si="265"/>
        <v>22701</v>
      </c>
      <c r="I383" s="21">
        <f t="shared" si="266"/>
        <v>1084912.5</v>
      </c>
      <c r="J383" s="26">
        <f t="shared" si="273"/>
        <v>9730</v>
      </c>
      <c r="K383" s="26">
        <f>CEILING(SUM(M382*(Sheet1!C383/100)*(Sheet1!D383/365)),0.25)</f>
        <v>3061.5</v>
      </c>
      <c r="L383" s="26">
        <f t="shared" si="270"/>
        <v>12791.5</v>
      </c>
      <c r="M383" s="26">
        <f t="shared" si="271"/>
        <v>542080</v>
      </c>
    </row>
    <row r="384" spans="1:13" ht="18" customHeight="1">
      <c r="A384" s="52">
        <f t="shared" si="267"/>
        <v>1084912.5</v>
      </c>
      <c r="B384" s="20">
        <f t="shared" si="263"/>
        <v>360</v>
      </c>
      <c r="C384" s="20">
        <f t="shared" si="264"/>
        <v>6.75</v>
      </c>
      <c r="D384" s="20">
        <v>31</v>
      </c>
      <c r="E384" s="2">
        <f t="shared" si="272"/>
        <v>305</v>
      </c>
      <c r="F384" s="19">
        <f t="shared" si="268"/>
        <v>16481.25</v>
      </c>
      <c r="G384" s="21">
        <f t="shared" si="269"/>
        <v>6219.75</v>
      </c>
      <c r="H384" s="21">
        <f t="shared" si="265"/>
        <v>22701</v>
      </c>
      <c r="I384" s="21">
        <f t="shared" si="266"/>
        <v>1068431.25</v>
      </c>
      <c r="J384" s="26">
        <f t="shared" si="273"/>
        <v>9730</v>
      </c>
      <c r="K384" s="26">
        <f>CEILING(SUM(M383*(Sheet1!C384/100)*(Sheet1!D384/365)),0.25)</f>
        <v>3107.75</v>
      </c>
      <c r="L384" s="26">
        <f t="shared" si="270"/>
        <v>12837.75</v>
      </c>
      <c r="M384" s="26">
        <f t="shared" si="271"/>
        <v>532350</v>
      </c>
    </row>
    <row r="385" spans="1:13" ht="18" customHeight="1">
      <c r="A385" s="52">
        <f t="shared" si="267"/>
        <v>1068431.25</v>
      </c>
      <c r="B385" s="20">
        <f t="shared" si="263"/>
        <v>360</v>
      </c>
      <c r="C385" s="20">
        <f t="shared" si="264"/>
        <v>6.75</v>
      </c>
      <c r="D385" s="20">
        <v>30</v>
      </c>
      <c r="E385" s="2">
        <f t="shared" si="272"/>
        <v>306</v>
      </c>
      <c r="F385" s="19">
        <f t="shared" si="268"/>
        <v>16773.25</v>
      </c>
      <c r="G385" s="21">
        <f t="shared" si="269"/>
        <v>5927.75</v>
      </c>
      <c r="H385" s="21">
        <f t="shared" si="265"/>
        <v>22701</v>
      </c>
      <c r="I385" s="21">
        <f t="shared" si="266"/>
        <v>1051658</v>
      </c>
      <c r="J385" s="26">
        <f t="shared" si="273"/>
        <v>9730</v>
      </c>
      <c r="K385" s="26">
        <f>CEILING(SUM(M384*(Sheet1!C385/100)*(Sheet1!D385/365)),0.25)</f>
        <v>2953.5</v>
      </c>
      <c r="L385" s="26">
        <f t="shared" si="270"/>
        <v>12683.5</v>
      </c>
      <c r="M385" s="26">
        <f t="shared" si="271"/>
        <v>522620</v>
      </c>
    </row>
    <row r="386" spans="1:13" ht="18" customHeight="1">
      <c r="A386" s="52">
        <f t="shared" si="267"/>
        <v>1051658</v>
      </c>
      <c r="B386" s="20">
        <f t="shared" si="263"/>
        <v>360</v>
      </c>
      <c r="C386" s="20">
        <f t="shared" si="264"/>
        <v>6.75</v>
      </c>
      <c r="D386" s="20">
        <v>31</v>
      </c>
      <c r="E386" s="2">
        <f t="shared" si="272"/>
        <v>307</v>
      </c>
      <c r="F386" s="19">
        <f t="shared" si="268"/>
        <v>16671.75</v>
      </c>
      <c r="G386" s="21">
        <f t="shared" si="269"/>
        <v>6029.25</v>
      </c>
      <c r="H386" s="21">
        <f t="shared" si="265"/>
        <v>22701</v>
      </c>
      <c r="I386" s="21">
        <f t="shared" si="266"/>
        <v>1034986.25</v>
      </c>
      <c r="J386" s="26">
        <f t="shared" si="273"/>
        <v>9730</v>
      </c>
      <c r="K386" s="26">
        <f>CEILING(SUM(M385*(Sheet1!C386/100)*(Sheet1!D386/365)),0.25)</f>
        <v>2996.25</v>
      </c>
      <c r="L386" s="26">
        <f t="shared" si="270"/>
        <v>12726.25</v>
      </c>
      <c r="M386" s="26">
        <f t="shared" si="271"/>
        <v>512890</v>
      </c>
    </row>
    <row r="387" spans="1:13" ht="18" customHeight="1">
      <c r="A387" s="52">
        <f t="shared" si="267"/>
        <v>1034986.25</v>
      </c>
      <c r="B387" s="20">
        <f t="shared" si="263"/>
        <v>360</v>
      </c>
      <c r="C387" s="20">
        <f t="shared" si="264"/>
        <v>6.75</v>
      </c>
      <c r="D387" s="20">
        <v>31</v>
      </c>
      <c r="E387" s="2">
        <f t="shared" si="272"/>
        <v>308</v>
      </c>
      <c r="F387" s="19">
        <f t="shared" si="268"/>
        <v>16767.5</v>
      </c>
      <c r="G387" s="21">
        <f t="shared" si="269"/>
        <v>5933.5</v>
      </c>
      <c r="H387" s="21">
        <f t="shared" si="265"/>
        <v>22701</v>
      </c>
      <c r="I387" s="21">
        <f t="shared" si="266"/>
        <v>1018218.75</v>
      </c>
      <c r="J387" s="26">
        <f t="shared" si="273"/>
        <v>9730</v>
      </c>
      <c r="K387" s="26">
        <f>CEILING(SUM(M386*(Sheet1!C387/100)*(Sheet1!D387/365)),0.25)</f>
        <v>2940.5</v>
      </c>
      <c r="L387" s="26">
        <f t="shared" si="270"/>
        <v>12670.5</v>
      </c>
      <c r="M387" s="26">
        <f t="shared" si="271"/>
        <v>503160</v>
      </c>
    </row>
    <row r="388" spans="1:13" ht="18" customHeight="1">
      <c r="A388" s="52">
        <f t="shared" si="267"/>
        <v>1018218.75</v>
      </c>
      <c r="B388" s="20">
        <f t="shared" si="263"/>
        <v>360</v>
      </c>
      <c r="C388" s="20">
        <f t="shared" si="264"/>
        <v>6.75</v>
      </c>
      <c r="D388" s="20">
        <v>30</v>
      </c>
      <c r="E388" s="2">
        <f t="shared" si="272"/>
        <v>309</v>
      </c>
      <c r="F388" s="19">
        <f t="shared" si="268"/>
        <v>17051.75</v>
      </c>
      <c r="G388" s="21">
        <f t="shared" si="269"/>
        <v>5649.25</v>
      </c>
      <c r="H388" s="21">
        <f t="shared" si="265"/>
        <v>22701</v>
      </c>
      <c r="I388" s="21">
        <f t="shared" si="266"/>
        <v>1001167</v>
      </c>
      <c r="J388" s="26">
        <f t="shared" si="273"/>
        <v>9730</v>
      </c>
      <c r="K388" s="26">
        <f>CEILING(SUM(M387*(Sheet1!C388/100)*(Sheet1!D388/365)),0.25)</f>
        <v>2791.75</v>
      </c>
      <c r="L388" s="26">
        <f t="shared" si="270"/>
        <v>12521.75</v>
      </c>
      <c r="M388" s="26">
        <f t="shared" si="271"/>
        <v>493430</v>
      </c>
    </row>
    <row r="389" spans="1:13" ht="18" customHeight="1">
      <c r="A389" s="52">
        <f t="shared" si="267"/>
        <v>1001167</v>
      </c>
      <c r="B389" s="20">
        <f t="shared" si="263"/>
        <v>360</v>
      </c>
      <c r="C389" s="20">
        <f t="shared" si="264"/>
        <v>6.75</v>
      </c>
      <c r="D389" s="20">
        <v>31</v>
      </c>
      <c r="E389" s="2">
        <f t="shared" si="272"/>
        <v>310</v>
      </c>
      <c r="F389" s="19">
        <f t="shared" si="268"/>
        <v>16961.25</v>
      </c>
      <c r="G389" s="21">
        <f t="shared" si="269"/>
        <v>5739.75</v>
      </c>
      <c r="H389" s="21">
        <f t="shared" si="265"/>
        <v>22701</v>
      </c>
      <c r="I389" s="21">
        <f t="shared" si="266"/>
        <v>984205.75</v>
      </c>
      <c r="J389" s="26">
        <f t="shared" si="273"/>
        <v>9730</v>
      </c>
      <c r="K389" s="26">
        <f>CEILING(SUM(M388*(Sheet1!C389/100)*(Sheet1!D389/365)),0.25)</f>
        <v>2829</v>
      </c>
      <c r="L389" s="26">
        <f t="shared" si="270"/>
        <v>12559</v>
      </c>
      <c r="M389" s="26">
        <f t="shared" si="271"/>
        <v>483700</v>
      </c>
    </row>
    <row r="390" spans="1:13" ht="18" customHeight="1">
      <c r="A390" s="52">
        <f t="shared" si="267"/>
        <v>984205.75</v>
      </c>
      <c r="B390" s="20">
        <f t="shared" si="263"/>
        <v>360</v>
      </c>
      <c r="C390" s="20">
        <f t="shared" si="264"/>
        <v>6.75</v>
      </c>
      <c r="D390" s="20">
        <v>30</v>
      </c>
      <c r="E390" s="2">
        <f t="shared" si="272"/>
        <v>311</v>
      </c>
      <c r="F390" s="19">
        <f t="shared" si="268"/>
        <v>17240.5</v>
      </c>
      <c r="G390" s="21">
        <f t="shared" si="269"/>
        <v>5460.5</v>
      </c>
      <c r="H390" s="21">
        <f t="shared" si="265"/>
        <v>22701</v>
      </c>
      <c r="I390" s="21">
        <f t="shared" si="266"/>
        <v>966965.25</v>
      </c>
      <c r="J390" s="26">
        <f t="shared" si="273"/>
        <v>9730</v>
      </c>
      <c r="K390" s="26">
        <f>CEILING(SUM(M389*(Sheet1!C390/100)*(Sheet1!D390/365)),0.25)</f>
        <v>2683.75</v>
      </c>
      <c r="L390" s="26">
        <f t="shared" si="270"/>
        <v>12413.75</v>
      </c>
      <c r="M390" s="26">
        <f t="shared" si="271"/>
        <v>473970</v>
      </c>
    </row>
    <row r="391" spans="1:13" ht="18" customHeight="1">
      <c r="A391" s="52">
        <f t="shared" si="267"/>
        <v>966965.25</v>
      </c>
      <c r="B391" s="20">
        <f t="shared" si="263"/>
        <v>360</v>
      </c>
      <c r="C391" s="20">
        <f t="shared" si="264"/>
        <v>6.75</v>
      </c>
      <c r="D391" s="20">
        <v>31</v>
      </c>
      <c r="E391" s="2">
        <f t="shared" si="272"/>
        <v>312</v>
      </c>
      <c r="F391" s="19">
        <f t="shared" si="268"/>
        <v>17157.5</v>
      </c>
      <c r="G391" s="21">
        <f t="shared" si="269"/>
        <v>5543.5</v>
      </c>
      <c r="H391" s="21">
        <f>H380</f>
        <v>22701</v>
      </c>
      <c r="I391" s="21">
        <f t="shared" si="266"/>
        <v>949807.75</v>
      </c>
      <c r="J391" s="26">
        <f t="shared" si="273"/>
        <v>9730</v>
      </c>
      <c r="K391" s="26">
        <f>CEILING(SUM(M389*(Sheet1!C376/100)*(Sheet1!D376/365)),0.25)</f>
        <v>2773</v>
      </c>
      <c r="L391" s="26">
        <f>CEILING(J391+K391,0.25)</f>
        <v>12503</v>
      </c>
      <c r="M391" s="26">
        <f t="shared" si="271"/>
        <v>464240</v>
      </c>
    </row>
    <row r="392" spans="1:13" ht="18" customHeight="1">
      <c r="A392" s="52"/>
      <c r="B392" s="11"/>
      <c r="C392" s="11"/>
      <c r="D392" s="29" t="s">
        <v>16</v>
      </c>
      <c r="E392" s="29">
        <v>26</v>
      </c>
      <c r="F392" s="12" t="s">
        <v>10</v>
      </c>
      <c r="G392" s="13" t="s">
        <v>11</v>
      </c>
      <c r="H392" s="13" t="s">
        <v>17</v>
      </c>
      <c r="I392" s="13" t="s">
        <v>13</v>
      </c>
      <c r="J392" s="27" t="s">
        <v>10</v>
      </c>
      <c r="K392" s="28" t="s">
        <v>11</v>
      </c>
      <c r="L392" s="28" t="s">
        <v>12</v>
      </c>
      <c r="M392" s="28" t="s">
        <v>13</v>
      </c>
    </row>
    <row r="393" spans="1:13" ht="18" customHeight="1">
      <c r="A393" s="52"/>
      <c r="B393" s="11"/>
      <c r="C393" s="11"/>
      <c r="D393" s="30"/>
      <c r="E393" s="30"/>
      <c r="F393" s="12">
        <f>SUM(F380:F391)</f>
        <v>200917</v>
      </c>
      <c r="G393" s="13">
        <f>SUM(G380:G391)</f>
        <v>71495</v>
      </c>
      <c r="H393" s="13">
        <f>F393+G393</f>
        <v>272412</v>
      </c>
      <c r="I393" s="13">
        <f>A380-F393</f>
        <v>949807.75</v>
      </c>
      <c r="J393" s="28">
        <f>SUM(J380:J391)</f>
        <v>116760</v>
      </c>
      <c r="K393" s="28">
        <f>SUM(K380:K391)</f>
        <v>35645.5</v>
      </c>
      <c r="L393" s="28">
        <f>SUM(L380:L391)</f>
        <v>152405.5</v>
      </c>
      <c r="M393" s="28">
        <f>M391</f>
        <v>464240</v>
      </c>
    </row>
    <row r="395" spans="1:13" ht="18" customHeight="1">
      <c r="A395" s="52">
        <f>I391</f>
        <v>949807.75</v>
      </c>
      <c r="B395" s="20">
        <f t="shared" ref="B395:B406" si="274">B380</f>
        <v>360</v>
      </c>
      <c r="C395" s="20">
        <f t="shared" ref="C395:C406" si="275">C230</f>
        <v>6.75</v>
      </c>
      <c r="D395" s="20">
        <v>31</v>
      </c>
      <c r="E395" s="2">
        <f>E391+1</f>
        <v>313</v>
      </c>
      <c r="F395" s="19">
        <f>CEILING(H395-G395,0.25)</f>
        <v>17255.75</v>
      </c>
      <c r="G395" s="21">
        <f>CEILING(SUM(A395*(C395/100)*D395/365),0.25)</f>
        <v>5445.25</v>
      </c>
      <c r="H395" s="21">
        <f t="shared" ref="H395:H405" si="276">H381</f>
        <v>22701</v>
      </c>
      <c r="I395" s="21">
        <f t="shared" ref="I395:I406" si="277">A395-F395</f>
        <v>932552</v>
      </c>
      <c r="J395" s="26">
        <f>CEILING(IF((MOD(J391,10))=0,(J391+0),J391-MOD(J391,10)+10),0.25)</f>
        <v>9730</v>
      </c>
      <c r="K395" s="26">
        <f>CEILING(SUM(M393*(Sheet1!C395/100)*(Sheet1!D395/365)),0.25)</f>
        <v>2661.5</v>
      </c>
      <c r="L395" s="26">
        <f>CEILING(J395+K395,0.25)</f>
        <v>12391.5</v>
      </c>
      <c r="M395" s="26">
        <f>M393-J395</f>
        <v>454510</v>
      </c>
    </row>
    <row r="396" spans="1:13" ht="18" customHeight="1">
      <c r="A396" s="52">
        <f t="shared" ref="A396:A406" si="278">I395</f>
        <v>932552</v>
      </c>
      <c r="B396" s="20">
        <f t="shared" si="274"/>
        <v>360</v>
      </c>
      <c r="C396" s="20">
        <f t="shared" si="275"/>
        <v>6.75</v>
      </c>
      <c r="D396" s="20">
        <v>28</v>
      </c>
      <c r="E396" s="2">
        <f>E395+1</f>
        <v>314</v>
      </c>
      <c r="F396" s="19">
        <f t="shared" ref="F396:F406" si="279">CEILING(H396-G396,0.25)</f>
        <v>17872</v>
      </c>
      <c r="G396" s="21">
        <f t="shared" ref="G396:G406" si="280">CEILING(SUM(A396*(C396/100)*D396/365),0.25)</f>
        <v>4829</v>
      </c>
      <c r="H396" s="21">
        <f t="shared" si="276"/>
        <v>22701</v>
      </c>
      <c r="I396" s="21">
        <f t="shared" si="277"/>
        <v>914680</v>
      </c>
      <c r="J396" s="26">
        <f>CEILING(IF((MOD(J395,10))=0,(J395+0),J395-MOD(J395,10)+10),0.25)</f>
        <v>9730</v>
      </c>
      <c r="K396" s="26">
        <f>CEILING(SUM(M395*(Sheet1!C396/100)*(Sheet1!D396/365)),0.25)</f>
        <v>2353.5</v>
      </c>
      <c r="L396" s="26">
        <f t="shared" ref="L396:L405" si="281">CEILING(J396+K396,0.25)</f>
        <v>12083.5</v>
      </c>
      <c r="M396" s="26">
        <f t="shared" ref="M396:M406" si="282">M395-J396</f>
        <v>444780</v>
      </c>
    </row>
    <row r="397" spans="1:13" ht="18" customHeight="1">
      <c r="A397" s="52">
        <f t="shared" si="278"/>
        <v>914680</v>
      </c>
      <c r="B397" s="20">
        <f t="shared" si="274"/>
        <v>360</v>
      </c>
      <c r="C397" s="20">
        <f t="shared" si="275"/>
        <v>6.75</v>
      </c>
      <c r="D397" s="20">
        <v>31</v>
      </c>
      <c r="E397" s="2">
        <f t="shared" ref="E397:E406" si="283">E396+1</f>
        <v>315</v>
      </c>
      <c r="F397" s="19">
        <f t="shared" si="279"/>
        <v>17457.25</v>
      </c>
      <c r="G397" s="21">
        <f t="shared" si="280"/>
        <v>5243.75</v>
      </c>
      <c r="H397" s="21">
        <f t="shared" si="276"/>
        <v>22701</v>
      </c>
      <c r="I397" s="21">
        <f t="shared" si="277"/>
        <v>897222.75</v>
      </c>
      <c r="J397" s="26">
        <f t="shared" ref="J397:J406" si="284">CEILING(IF((MOD(J396,10))=0,(J396+0),J396-MOD(J396,10)+10),0.25)</f>
        <v>9730</v>
      </c>
      <c r="K397" s="26">
        <f>CEILING(SUM(M396*(Sheet1!C397/100)*(Sheet1!D397/365)),0.25)</f>
        <v>2550</v>
      </c>
      <c r="L397" s="26">
        <f t="shared" si="281"/>
        <v>12280</v>
      </c>
      <c r="M397" s="26">
        <f t="shared" si="282"/>
        <v>435050</v>
      </c>
    </row>
    <row r="398" spans="1:13" ht="18" customHeight="1">
      <c r="A398" s="52">
        <f t="shared" si="278"/>
        <v>897222.75</v>
      </c>
      <c r="B398" s="20">
        <f t="shared" si="274"/>
        <v>360</v>
      </c>
      <c r="C398" s="20">
        <f t="shared" si="275"/>
        <v>6.75</v>
      </c>
      <c r="D398" s="20">
        <v>30</v>
      </c>
      <c r="E398" s="2">
        <f t="shared" si="283"/>
        <v>316</v>
      </c>
      <c r="F398" s="19">
        <f t="shared" si="279"/>
        <v>17723.25</v>
      </c>
      <c r="G398" s="21">
        <f t="shared" si="280"/>
        <v>4977.75</v>
      </c>
      <c r="H398" s="21">
        <f t="shared" si="276"/>
        <v>22701</v>
      </c>
      <c r="I398" s="21">
        <f t="shared" si="277"/>
        <v>879499.5</v>
      </c>
      <c r="J398" s="26">
        <f t="shared" si="284"/>
        <v>9730</v>
      </c>
      <c r="K398" s="26">
        <f>CEILING(SUM(M397*(Sheet1!C398/100)*(Sheet1!D398/365)),0.25)</f>
        <v>2413.75</v>
      </c>
      <c r="L398" s="26">
        <f t="shared" si="281"/>
        <v>12143.75</v>
      </c>
      <c r="M398" s="26">
        <f t="shared" si="282"/>
        <v>425320</v>
      </c>
    </row>
    <row r="399" spans="1:13" ht="18" customHeight="1">
      <c r="A399" s="52">
        <f t="shared" si="278"/>
        <v>879499.5</v>
      </c>
      <c r="B399" s="20">
        <f t="shared" si="274"/>
        <v>360</v>
      </c>
      <c r="C399" s="20">
        <f t="shared" si="275"/>
        <v>6.75</v>
      </c>
      <c r="D399" s="20">
        <v>31</v>
      </c>
      <c r="E399" s="2">
        <f t="shared" si="283"/>
        <v>317</v>
      </c>
      <c r="F399" s="19">
        <f t="shared" si="279"/>
        <v>17658.75</v>
      </c>
      <c r="G399" s="21">
        <f t="shared" si="280"/>
        <v>5042.25</v>
      </c>
      <c r="H399" s="21">
        <f t="shared" si="276"/>
        <v>22701</v>
      </c>
      <c r="I399" s="21">
        <f t="shared" si="277"/>
        <v>861840.75</v>
      </c>
      <c r="J399" s="26">
        <f t="shared" si="284"/>
        <v>9730</v>
      </c>
      <c r="K399" s="26">
        <f>CEILING(SUM(M398*(Sheet1!C399/100)*(Sheet1!D399/365)),0.25)</f>
        <v>2438.5</v>
      </c>
      <c r="L399" s="26">
        <f t="shared" si="281"/>
        <v>12168.5</v>
      </c>
      <c r="M399" s="26">
        <f t="shared" si="282"/>
        <v>415590</v>
      </c>
    </row>
    <row r="400" spans="1:13" ht="18" customHeight="1">
      <c r="A400" s="52">
        <f t="shared" si="278"/>
        <v>861840.75</v>
      </c>
      <c r="B400" s="20">
        <f t="shared" si="274"/>
        <v>360</v>
      </c>
      <c r="C400" s="20">
        <f t="shared" si="275"/>
        <v>6.75</v>
      </c>
      <c r="D400" s="20">
        <v>30</v>
      </c>
      <c r="E400" s="2">
        <f t="shared" si="283"/>
        <v>318</v>
      </c>
      <c r="F400" s="19">
        <f t="shared" si="279"/>
        <v>17919.5</v>
      </c>
      <c r="G400" s="21">
        <f t="shared" si="280"/>
        <v>4781.5</v>
      </c>
      <c r="H400" s="21">
        <f t="shared" si="276"/>
        <v>22701</v>
      </c>
      <c r="I400" s="21">
        <f t="shared" si="277"/>
        <v>843921.25</v>
      </c>
      <c r="J400" s="26">
        <f t="shared" si="284"/>
        <v>9730</v>
      </c>
      <c r="K400" s="26">
        <f>CEILING(SUM(M399*(Sheet1!C400/100)*(Sheet1!D400/365)),0.25)</f>
        <v>2305.75</v>
      </c>
      <c r="L400" s="26">
        <f t="shared" si="281"/>
        <v>12035.75</v>
      </c>
      <c r="M400" s="26">
        <f t="shared" si="282"/>
        <v>405860</v>
      </c>
    </row>
    <row r="401" spans="1:13" ht="18" customHeight="1">
      <c r="A401" s="52">
        <f t="shared" si="278"/>
        <v>843921.25</v>
      </c>
      <c r="B401" s="20">
        <f t="shared" si="274"/>
        <v>360</v>
      </c>
      <c r="C401" s="20">
        <f t="shared" si="275"/>
        <v>6.75</v>
      </c>
      <c r="D401" s="20">
        <v>31</v>
      </c>
      <c r="E401" s="2">
        <f t="shared" si="283"/>
        <v>319</v>
      </c>
      <c r="F401" s="19">
        <f t="shared" si="279"/>
        <v>17862.75</v>
      </c>
      <c r="G401" s="21">
        <f t="shared" si="280"/>
        <v>4838.25</v>
      </c>
      <c r="H401" s="21">
        <f t="shared" si="276"/>
        <v>22701</v>
      </c>
      <c r="I401" s="21">
        <f t="shared" si="277"/>
        <v>826058.5</v>
      </c>
      <c r="J401" s="26">
        <f t="shared" si="284"/>
        <v>9730</v>
      </c>
      <c r="K401" s="26">
        <f>CEILING(SUM(M400*(Sheet1!C401/100)*(Sheet1!D401/365)),0.25)</f>
        <v>2326.75</v>
      </c>
      <c r="L401" s="26">
        <f t="shared" si="281"/>
        <v>12056.75</v>
      </c>
      <c r="M401" s="26">
        <f t="shared" si="282"/>
        <v>396130</v>
      </c>
    </row>
    <row r="402" spans="1:13" ht="18" customHeight="1">
      <c r="A402" s="52">
        <f t="shared" si="278"/>
        <v>826058.5</v>
      </c>
      <c r="B402" s="20">
        <f t="shared" si="274"/>
        <v>360</v>
      </c>
      <c r="C402" s="20">
        <f t="shared" si="275"/>
        <v>6.75</v>
      </c>
      <c r="D402" s="20">
        <v>31</v>
      </c>
      <c r="E402" s="2">
        <f t="shared" si="283"/>
        <v>320</v>
      </c>
      <c r="F402" s="19">
        <f t="shared" si="279"/>
        <v>17965.25</v>
      </c>
      <c r="G402" s="21">
        <f t="shared" si="280"/>
        <v>4735.75</v>
      </c>
      <c r="H402" s="21">
        <f t="shared" si="276"/>
        <v>22701</v>
      </c>
      <c r="I402" s="21">
        <f t="shared" si="277"/>
        <v>808093.25</v>
      </c>
      <c r="J402" s="26">
        <f t="shared" si="284"/>
        <v>9730</v>
      </c>
      <c r="K402" s="26">
        <f>CEILING(SUM(M401*(Sheet1!C402/100)*(Sheet1!D402/365)),0.25)</f>
        <v>2271</v>
      </c>
      <c r="L402" s="26">
        <f t="shared" si="281"/>
        <v>12001</v>
      </c>
      <c r="M402" s="26">
        <f t="shared" si="282"/>
        <v>386400</v>
      </c>
    </row>
    <row r="403" spans="1:13" ht="18" customHeight="1">
      <c r="A403" s="52">
        <f t="shared" si="278"/>
        <v>808093.25</v>
      </c>
      <c r="B403" s="20">
        <f t="shared" si="274"/>
        <v>360</v>
      </c>
      <c r="C403" s="20">
        <f t="shared" si="275"/>
        <v>6.75</v>
      </c>
      <c r="D403" s="20">
        <v>30</v>
      </c>
      <c r="E403" s="2">
        <f t="shared" si="283"/>
        <v>321</v>
      </c>
      <c r="F403" s="19">
        <f t="shared" si="279"/>
        <v>18217.5</v>
      </c>
      <c r="G403" s="21">
        <f t="shared" si="280"/>
        <v>4483.5</v>
      </c>
      <c r="H403" s="21">
        <f t="shared" si="276"/>
        <v>22701</v>
      </c>
      <c r="I403" s="21">
        <f t="shared" si="277"/>
        <v>789875.75</v>
      </c>
      <c r="J403" s="26">
        <f t="shared" si="284"/>
        <v>9730</v>
      </c>
      <c r="K403" s="26">
        <f>CEILING(SUM(M402*(Sheet1!C403/100)*(Sheet1!D403/365)),0.25)</f>
        <v>2143.75</v>
      </c>
      <c r="L403" s="26">
        <f t="shared" si="281"/>
        <v>11873.75</v>
      </c>
      <c r="M403" s="26">
        <f t="shared" si="282"/>
        <v>376670</v>
      </c>
    </row>
    <row r="404" spans="1:13" ht="18" customHeight="1">
      <c r="A404" s="52">
        <f t="shared" si="278"/>
        <v>789875.75</v>
      </c>
      <c r="B404" s="20">
        <f t="shared" si="274"/>
        <v>360</v>
      </c>
      <c r="C404" s="20">
        <f t="shared" si="275"/>
        <v>6.75</v>
      </c>
      <c r="D404" s="20">
        <v>31</v>
      </c>
      <c r="E404" s="2">
        <f t="shared" si="283"/>
        <v>322</v>
      </c>
      <c r="F404" s="19">
        <f t="shared" si="279"/>
        <v>18172.5</v>
      </c>
      <c r="G404" s="21">
        <f t="shared" si="280"/>
        <v>4528.5</v>
      </c>
      <c r="H404" s="21">
        <f t="shared" si="276"/>
        <v>22701</v>
      </c>
      <c r="I404" s="21">
        <f t="shared" si="277"/>
        <v>771703.25</v>
      </c>
      <c r="J404" s="26">
        <f t="shared" si="284"/>
        <v>9730</v>
      </c>
      <c r="K404" s="26">
        <f>CEILING(SUM(M403*(Sheet1!C404/100)*(Sheet1!D404/365)),0.25)</f>
        <v>2159.5</v>
      </c>
      <c r="L404" s="26">
        <f t="shared" si="281"/>
        <v>11889.5</v>
      </c>
      <c r="M404" s="26">
        <f t="shared" si="282"/>
        <v>366940</v>
      </c>
    </row>
    <row r="405" spans="1:13" ht="18" customHeight="1">
      <c r="A405" s="52">
        <f t="shared" si="278"/>
        <v>771703.25</v>
      </c>
      <c r="B405" s="20">
        <f t="shared" si="274"/>
        <v>360</v>
      </c>
      <c r="C405" s="20">
        <f t="shared" si="275"/>
        <v>6.75</v>
      </c>
      <c r="D405" s="20">
        <v>30</v>
      </c>
      <c r="E405" s="2">
        <f t="shared" si="283"/>
        <v>323</v>
      </c>
      <c r="F405" s="19">
        <f t="shared" si="279"/>
        <v>18419.5</v>
      </c>
      <c r="G405" s="21">
        <f t="shared" si="280"/>
        <v>4281.5</v>
      </c>
      <c r="H405" s="21">
        <f t="shared" si="276"/>
        <v>22701</v>
      </c>
      <c r="I405" s="21">
        <f t="shared" si="277"/>
        <v>753283.75</v>
      </c>
      <c r="J405" s="26">
        <f t="shared" si="284"/>
        <v>9730</v>
      </c>
      <c r="K405" s="26">
        <f>CEILING(SUM(M404*(Sheet1!C405/100)*(Sheet1!D405/365)),0.25)</f>
        <v>2036</v>
      </c>
      <c r="L405" s="26">
        <f t="shared" si="281"/>
        <v>11766</v>
      </c>
      <c r="M405" s="26">
        <f t="shared" si="282"/>
        <v>357210</v>
      </c>
    </row>
    <row r="406" spans="1:13" ht="18" customHeight="1">
      <c r="A406" s="52">
        <f t="shared" si="278"/>
        <v>753283.75</v>
      </c>
      <c r="B406" s="20">
        <f t="shared" si="274"/>
        <v>360</v>
      </c>
      <c r="C406" s="20">
        <f t="shared" si="275"/>
        <v>6.75</v>
      </c>
      <c r="D406" s="20">
        <v>31</v>
      </c>
      <c r="E406" s="2">
        <f t="shared" si="283"/>
        <v>324</v>
      </c>
      <c r="F406" s="19">
        <f t="shared" si="279"/>
        <v>18382.5</v>
      </c>
      <c r="G406" s="21">
        <f t="shared" si="280"/>
        <v>4318.5</v>
      </c>
      <c r="H406" s="21">
        <f>H395</f>
        <v>22701</v>
      </c>
      <c r="I406" s="21">
        <f t="shared" si="277"/>
        <v>734901.25</v>
      </c>
      <c r="J406" s="26">
        <f t="shared" si="284"/>
        <v>9730</v>
      </c>
      <c r="K406" s="26">
        <f>CEILING(SUM(M404*(Sheet1!C391/100)*(Sheet1!D391/365)),0.25)</f>
        <v>2103.75</v>
      </c>
      <c r="L406" s="26">
        <f>CEILING(J406+K406,0.25)</f>
        <v>11833.75</v>
      </c>
      <c r="M406" s="26">
        <f t="shared" si="282"/>
        <v>347480</v>
      </c>
    </row>
    <row r="407" spans="1:13" ht="18" customHeight="1">
      <c r="A407" s="52"/>
      <c r="B407" s="11"/>
      <c r="C407" s="11"/>
      <c r="D407" s="29" t="s">
        <v>16</v>
      </c>
      <c r="E407" s="29">
        <v>27</v>
      </c>
      <c r="F407" s="12" t="s">
        <v>10</v>
      </c>
      <c r="G407" s="13" t="s">
        <v>11</v>
      </c>
      <c r="H407" s="13" t="s">
        <v>17</v>
      </c>
      <c r="I407" s="13" t="s">
        <v>13</v>
      </c>
      <c r="J407" s="27" t="s">
        <v>10</v>
      </c>
      <c r="K407" s="28" t="s">
        <v>11</v>
      </c>
      <c r="L407" s="28" t="s">
        <v>12</v>
      </c>
      <c r="M407" s="28" t="s">
        <v>13</v>
      </c>
    </row>
    <row r="408" spans="1:13" ht="18" customHeight="1">
      <c r="A408" s="52"/>
      <c r="B408" s="11"/>
      <c r="C408" s="11"/>
      <c r="D408" s="30"/>
      <c r="E408" s="30"/>
      <c r="F408" s="12">
        <f>SUM(F395:F406)</f>
        <v>214906.5</v>
      </c>
      <c r="G408" s="13">
        <f>SUM(G395:G406)</f>
        <v>57505.5</v>
      </c>
      <c r="H408" s="13">
        <f>F408+G408</f>
        <v>272412</v>
      </c>
      <c r="I408" s="13">
        <f>A395-F408</f>
        <v>734901.25</v>
      </c>
      <c r="J408" s="28">
        <f>SUM(J395:J406)</f>
        <v>116760</v>
      </c>
      <c r="K408" s="28">
        <f>SUM(K395:K406)</f>
        <v>27763.75</v>
      </c>
      <c r="L408" s="28">
        <f>SUM(L395:L406)</f>
        <v>144523.75</v>
      </c>
      <c r="M408" s="28">
        <f>M406</f>
        <v>347480</v>
      </c>
    </row>
    <row r="410" spans="1:13" ht="18" customHeight="1">
      <c r="A410" s="52">
        <f>I406</f>
        <v>734901.25</v>
      </c>
      <c r="B410" s="20">
        <f t="shared" ref="B410:B421" si="285">B395</f>
        <v>360</v>
      </c>
      <c r="C410" s="20">
        <f t="shared" ref="C410:C421" si="286">C245</f>
        <v>6.75</v>
      </c>
      <c r="D410" s="20">
        <v>31</v>
      </c>
      <c r="E410" s="2">
        <f>E406+1</f>
        <v>325</v>
      </c>
      <c r="F410" s="19">
        <f>CEILING(H410-G410,0.25)</f>
        <v>18487.75</v>
      </c>
      <c r="G410" s="21">
        <f>CEILING(SUM(A410*(C410/100)*D410/365),0.25)</f>
        <v>4213.25</v>
      </c>
      <c r="H410" s="21">
        <f t="shared" ref="H410:H420" si="287">H396</f>
        <v>22701</v>
      </c>
      <c r="I410" s="21">
        <f t="shared" ref="I410:I421" si="288">A410-F410</f>
        <v>716413.5</v>
      </c>
      <c r="J410" s="26">
        <f>CEILING(IF((MOD(J406,10))=0,(J406+0),J406-MOD(J406,10)+10),0.25)</f>
        <v>9730</v>
      </c>
      <c r="K410" s="26">
        <f>CEILING(SUM(M408*(Sheet1!C410/100)*(Sheet1!D410/365)),0.25)</f>
        <v>1992.25</v>
      </c>
      <c r="L410" s="26">
        <f>CEILING(J410+K410,0.25)</f>
        <v>11722.25</v>
      </c>
      <c r="M410" s="26">
        <f>M408-J410</f>
        <v>337750</v>
      </c>
    </row>
    <row r="411" spans="1:13" ht="18" customHeight="1">
      <c r="A411" s="52">
        <f t="shared" ref="A411:A421" si="289">I410</f>
        <v>716413.5</v>
      </c>
      <c r="B411" s="20">
        <f t="shared" si="285"/>
        <v>360</v>
      </c>
      <c r="C411" s="20">
        <f t="shared" si="286"/>
        <v>6.75</v>
      </c>
      <c r="D411" s="20">
        <v>28</v>
      </c>
      <c r="E411" s="2">
        <f>E410+1</f>
        <v>326</v>
      </c>
      <c r="F411" s="19">
        <f t="shared" ref="F411:F421" si="290">CEILING(H411-G411,0.25)</f>
        <v>18991.25</v>
      </c>
      <c r="G411" s="21">
        <f t="shared" ref="G411:G421" si="291">CEILING(SUM(A411*(C411/100)*D411/365),0.25)</f>
        <v>3709.75</v>
      </c>
      <c r="H411" s="21">
        <f t="shared" si="287"/>
        <v>22701</v>
      </c>
      <c r="I411" s="21">
        <f t="shared" si="288"/>
        <v>697422.25</v>
      </c>
      <c r="J411" s="26">
        <f>CEILING(IF((MOD(J410,10))=0,(J410+0),J410-MOD(J410,10)+10),0.25)</f>
        <v>9730</v>
      </c>
      <c r="K411" s="26">
        <f>CEILING(SUM(M410*(Sheet1!C411/100)*(Sheet1!D411/365)),0.25)</f>
        <v>1749</v>
      </c>
      <c r="L411" s="26">
        <f t="shared" ref="L411:L420" si="292">CEILING(J411+K411,0.25)</f>
        <v>11479</v>
      </c>
      <c r="M411" s="26">
        <f t="shared" ref="M411:M421" si="293">M410-J411</f>
        <v>328020</v>
      </c>
    </row>
    <row r="412" spans="1:13" ht="18" customHeight="1">
      <c r="A412" s="52">
        <f t="shared" si="289"/>
        <v>697422.25</v>
      </c>
      <c r="B412" s="20">
        <f t="shared" si="285"/>
        <v>360</v>
      </c>
      <c r="C412" s="20">
        <f t="shared" si="286"/>
        <v>6.75</v>
      </c>
      <c r="D412" s="20">
        <v>31</v>
      </c>
      <c r="E412" s="2">
        <f t="shared" ref="E412:E421" si="294">E411+1</f>
        <v>327</v>
      </c>
      <c r="F412" s="19">
        <f t="shared" si="290"/>
        <v>18702.75</v>
      </c>
      <c r="G412" s="21">
        <f t="shared" si="291"/>
        <v>3998.25</v>
      </c>
      <c r="H412" s="21">
        <f t="shared" si="287"/>
        <v>22701</v>
      </c>
      <c r="I412" s="21">
        <f t="shared" si="288"/>
        <v>678719.5</v>
      </c>
      <c r="J412" s="26">
        <f t="shared" ref="J412:J421" si="295">CEILING(IF((MOD(J411,10))=0,(J411+0),J411-MOD(J411,10)+10),0.25)</f>
        <v>9730</v>
      </c>
      <c r="K412" s="26">
        <f>CEILING(SUM(M411*(Sheet1!C412/100)*(Sheet1!D412/365)),0.25)</f>
        <v>1880.5</v>
      </c>
      <c r="L412" s="26">
        <f t="shared" si="292"/>
        <v>11610.5</v>
      </c>
      <c r="M412" s="26">
        <f t="shared" si="293"/>
        <v>318290</v>
      </c>
    </row>
    <row r="413" spans="1:13" ht="18" customHeight="1">
      <c r="A413" s="52">
        <f t="shared" si="289"/>
        <v>678719.5</v>
      </c>
      <c r="B413" s="20">
        <f t="shared" si="285"/>
        <v>360</v>
      </c>
      <c r="C413" s="20">
        <f t="shared" si="286"/>
        <v>6.75</v>
      </c>
      <c r="D413" s="20">
        <v>30</v>
      </c>
      <c r="E413" s="2">
        <f t="shared" si="294"/>
        <v>328</v>
      </c>
      <c r="F413" s="19">
        <f t="shared" si="290"/>
        <v>18935.5</v>
      </c>
      <c r="G413" s="21">
        <f t="shared" si="291"/>
        <v>3765.5</v>
      </c>
      <c r="H413" s="21">
        <f t="shared" si="287"/>
        <v>22701</v>
      </c>
      <c r="I413" s="21">
        <f t="shared" si="288"/>
        <v>659784</v>
      </c>
      <c r="J413" s="26">
        <f t="shared" si="295"/>
        <v>9730</v>
      </c>
      <c r="K413" s="26">
        <f>CEILING(SUM(M412*(Sheet1!C413/100)*(Sheet1!D413/365)),0.25)</f>
        <v>1766</v>
      </c>
      <c r="L413" s="26">
        <f t="shared" si="292"/>
        <v>11496</v>
      </c>
      <c r="M413" s="26">
        <f t="shared" si="293"/>
        <v>308560</v>
      </c>
    </row>
    <row r="414" spans="1:13" ht="18" customHeight="1">
      <c r="A414" s="52">
        <f t="shared" si="289"/>
        <v>659784</v>
      </c>
      <c r="B414" s="20">
        <f t="shared" si="285"/>
        <v>360</v>
      </c>
      <c r="C414" s="20">
        <f t="shared" si="286"/>
        <v>6.75</v>
      </c>
      <c r="D414" s="20">
        <v>31</v>
      </c>
      <c r="E414" s="2">
        <f t="shared" si="294"/>
        <v>329</v>
      </c>
      <c r="F414" s="19">
        <f t="shared" si="290"/>
        <v>18918.5</v>
      </c>
      <c r="G414" s="21">
        <f t="shared" si="291"/>
        <v>3782.5</v>
      </c>
      <c r="H414" s="21">
        <f t="shared" si="287"/>
        <v>22701</v>
      </c>
      <c r="I414" s="21">
        <f t="shared" si="288"/>
        <v>640865.5</v>
      </c>
      <c r="J414" s="26">
        <f t="shared" si="295"/>
        <v>9730</v>
      </c>
      <c r="K414" s="26">
        <f>CEILING(SUM(M413*(Sheet1!C414/100)*(Sheet1!D414/365)),0.25)</f>
        <v>1769</v>
      </c>
      <c r="L414" s="26">
        <f t="shared" si="292"/>
        <v>11499</v>
      </c>
      <c r="M414" s="26">
        <f t="shared" si="293"/>
        <v>298830</v>
      </c>
    </row>
    <row r="415" spans="1:13" ht="18" customHeight="1">
      <c r="A415" s="52">
        <f t="shared" si="289"/>
        <v>640865.5</v>
      </c>
      <c r="B415" s="20">
        <f t="shared" si="285"/>
        <v>360</v>
      </c>
      <c r="C415" s="20">
        <f t="shared" si="286"/>
        <v>6.75</v>
      </c>
      <c r="D415" s="20">
        <v>30</v>
      </c>
      <c r="E415" s="2">
        <f t="shared" si="294"/>
        <v>330</v>
      </c>
      <c r="F415" s="19">
        <f t="shared" si="290"/>
        <v>19145.5</v>
      </c>
      <c r="G415" s="21">
        <f t="shared" si="291"/>
        <v>3555.5</v>
      </c>
      <c r="H415" s="21">
        <f t="shared" si="287"/>
        <v>22701</v>
      </c>
      <c r="I415" s="21">
        <f t="shared" si="288"/>
        <v>621720</v>
      </c>
      <c r="J415" s="26">
        <f t="shared" si="295"/>
        <v>9730</v>
      </c>
      <c r="K415" s="26">
        <f>CEILING(SUM(M414*(Sheet1!C415/100)*(Sheet1!D415/365)),0.25)</f>
        <v>1658</v>
      </c>
      <c r="L415" s="26">
        <f t="shared" si="292"/>
        <v>11388</v>
      </c>
      <c r="M415" s="26">
        <f t="shared" si="293"/>
        <v>289100</v>
      </c>
    </row>
    <row r="416" spans="1:13" ht="18" customHeight="1">
      <c r="A416" s="52">
        <f t="shared" si="289"/>
        <v>621720</v>
      </c>
      <c r="B416" s="20">
        <f t="shared" si="285"/>
        <v>360</v>
      </c>
      <c r="C416" s="20">
        <f t="shared" si="286"/>
        <v>6.75</v>
      </c>
      <c r="D416" s="20">
        <v>31</v>
      </c>
      <c r="E416" s="2">
        <f t="shared" si="294"/>
        <v>331</v>
      </c>
      <c r="F416" s="19">
        <f t="shared" si="290"/>
        <v>19136.75</v>
      </c>
      <c r="G416" s="21">
        <f t="shared" si="291"/>
        <v>3564.25</v>
      </c>
      <c r="H416" s="21">
        <f t="shared" si="287"/>
        <v>22701</v>
      </c>
      <c r="I416" s="21">
        <f t="shared" si="288"/>
        <v>602583.25</v>
      </c>
      <c r="J416" s="26">
        <f t="shared" si="295"/>
        <v>9730</v>
      </c>
      <c r="K416" s="26">
        <f>CEILING(SUM(M415*(Sheet1!C416/100)*(Sheet1!D416/365)),0.25)</f>
        <v>1657.5</v>
      </c>
      <c r="L416" s="26">
        <f t="shared" si="292"/>
        <v>11387.5</v>
      </c>
      <c r="M416" s="26">
        <f t="shared" si="293"/>
        <v>279370</v>
      </c>
    </row>
    <row r="417" spans="1:13" ht="18" customHeight="1">
      <c r="A417" s="52">
        <f t="shared" si="289"/>
        <v>602583.25</v>
      </c>
      <c r="B417" s="20">
        <f t="shared" si="285"/>
        <v>360</v>
      </c>
      <c r="C417" s="20">
        <f t="shared" si="286"/>
        <v>6.75</v>
      </c>
      <c r="D417" s="20">
        <v>31</v>
      </c>
      <c r="E417" s="2">
        <f t="shared" si="294"/>
        <v>332</v>
      </c>
      <c r="F417" s="19">
        <f t="shared" si="290"/>
        <v>19246.25</v>
      </c>
      <c r="G417" s="21">
        <f t="shared" si="291"/>
        <v>3454.75</v>
      </c>
      <c r="H417" s="21">
        <f t="shared" si="287"/>
        <v>22701</v>
      </c>
      <c r="I417" s="21">
        <f t="shared" si="288"/>
        <v>583337</v>
      </c>
      <c r="J417" s="26">
        <f t="shared" si="295"/>
        <v>9730</v>
      </c>
      <c r="K417" s="26">
        <f>CEILING(SUM(M416*(Sheet1!C417/100)*(Sheet1!D417/365)),0.25)</f>
        <v>1601.75</v>
      </c>
      <c r="L417" s="26">
        <f t="shared" si="292"/>
        <v>11331.75</v>
      </c>
      <c r="M417" s="26">
        <f t="shared" si="293"/>
        <v>269640</v>
      </c>
    </row>
    <row r="418" spans="1:13" ht="18" customHeight="1">
      <c r="A418" s="52">
        <f t="shared" si="289"/>
        <v>583337</v>
      </c>
      <c r="B418" s="20">
        <f t="shared" si="285"/>
        <v>360</v>
      </c>
      <c r="C418" s="20">
        <f t="shared" si="286"/>
        <v>6.75</v>
      </c>
      <c r="D418" s="20">
        <v>30</v>
      </c>
      <c r="E418" s="2">
        <f t="shared" si="294"/>
        <v>333</v>
      </c>
      <c r="F418" s="19">
        <f t="shared" si="290"/>
        <v>19464.5</v>
      </c>
      <c r="G418" s="21">
        <f t="shared" si="291"/>
        <v>3236.5</v>
      </c>
      <c r="H418" s="21">
        <f t="shared" si="287"/>
        <v>22701</v>
      </c>
      <c r="I418" s="21">
        <f t="shared" si="288"/>
        <v>563872.5</v>
      </c>
      <c r="J418" s="26">
        <f t="shared" si="295"/>
        <v>9730</v>
      </c>
      <c r="K418" s="26">
        <f>CEILING(SUM(M417*(Sheet1!C418/100)*(Sheet1!D418/365)),0.25)</f>
        <v>1496</v>
      </c>
      <c r="L418" s="26">
        <f t="shared" si="292"/>
        <v>11226</v>
      </c>
      <c r="M418" s="26">
        <f t="shared" si="293"/>
        <v>259910</v>
      </c>
    </row>
    <row r="419" spans="1:13" ht="18" customHeight="1">
      <c r="A419" s="52">
        <f t="shared" si="289"/>
        <v>563872.5</v>
      </c>
      <c r="B419" s="20">
        <f t="shared" si="285"/>
        <v>360</v>
      </c>
      <c r="C419" s="20">
        <f t="shared" si="286"/>
        <v>6.75</v>
      </c>
      <c r="D419" s="20">
        <v>31</v>
      </c>
      <c r="E419" s="2">
        <f t="shared" si="294"/>
        <v>334</v>
      </c>
      <c r="F419" s="19">
        <f t="shared" si="290"/>
        <v>19468.25</v>
      </c>
      <c r="G419" s="21">
        <f t="shared" si="291"/>
        <v>3232.75</v>
      </c>
      <c r="H419" s="21">
        <f t="shared" si="287"/>
        <v>22701</v>
      </c>
      <c r="I419" s="21">
        <f t="shared" si="288"/>
        <v>544404.25</v>
      </c>
      <c r="J419" s="26">
        <f t="shared" si="295"/>
        <v>9730</v>
      </c>
      <c r="K419" s="26">
        <f>CEILING(SUM(M418*(Sheet1!C419/100)*(Sheet1!D419/365)),0.25)</f>
        <v>1490.25</v>
      </c>
      <c r="L419" s="26">
        <f t="shared" si="292"/>
        <v>11220.25</v>
      </c>
      <c r="M419" s="26">
        <f t="shared" si="293"/>
        <v>250180</v>
      </c>
    </row>
    <row r="420" spans="1:13" ht="18" customHeight="1">
      <c r="A420" s="52">
        <f t="shared" si="289"/>
        <v>544404.25</v>
      </c>
      <c r="B420" s="20">
        <f t="shared" si="285"/>
        <v>360</v>
      </c>
      <c r="C420" s="20">
        <f t="shared" si="286"/>
        <v>6.75</v>
      </c>
      <c r="D420" s="20">
        <v>30</v>
      </c>
      <c r="E420" s="2">
        <f t="shared" si="294"/>
        <v>335</v>
      </c>
      <c r="F420" s="19">
        <f t="shared" si="290"/>
        <v>19680.5</v>
      </c>
      <c r="G420" s="21">
        <f t="shared" si="291"/>
        <v>3020.5</v>
      </c>
      <c r="H420" s="21">
        <f t="shared" si="287"/>
        <v>22701</v>
      </c>
      <c r="I420" s="21">
        <f t="shared" si="288"/>
        <v>524723.75</v>
      </c>
      <c r="J420" s="26">
        <f t="shared" si="295"/>
        <v>9730</v>
      </c>
      <c r="K420" s="26">
        <f>CEILING(SUM(M419*(Sheet1!C420/100)*(Sheet1!D420/365)),0.25)</f>
        <v>1388</v>
      </c>
      <c r="L420" s="26">
        <f t="shared" si="292"/>
        <v>11118</v>
      </c>
      <c r="M420" s="26">
        <f t="shared" si="293"/>
        <v>240450</v>
      </c>
    </row>
    <row r="421" spans="1:13" ht="18" customHeight="1">
      <c r="A421" s="52">
        <f t="shared" si="289"/>
        <v>524723.75</v>
      </c>
      <c r="B421" s="20">
        <f t="shared" si="285"/>
        <v>360</v>
      </c>
      <c r="C421" s="20">
        <f t="shared" si="286"/>
        <v>6.75</v>
      </c>
      <c r="D421" s="20">
        <v>31</v>
      </c>
      <c r="E421" s="2">
        <f t="shared" si="294"/>
        <v>336</v>
      </c>
      <c r="F421" s="19">
        <f t="shared" si="290"/>
        <v>19692.75</v>
      </c>
      <c r="G421" s="21">
        <f t="shared" si="291"/>
        <v>3008.25</v>
      </c>
      <c r="H421" s="21">
        <f>H410</f>
        <v>22701</v>
      </c>
      <c r="I421" s="21">
        <f t="shared" si="288"/>
        <v>505031</v>
      </c>
      <c r="J421" s="26">
        <f t="shared" si="295"/>
        <v>9730</v>
      </c>
      <c r="K421" s="26">
        <f>CEILING(SUM(M419*(Sheet1!C406/100)*(Sheet1!D406/365)),0.25)</f>
        <v>1434.5</v>
      </c>
      <c r="L421" s="26">
        <f>CEILING(J421+K421,0.25)</f>
        <v>11164.5</v>
      </c>
      <c r="M421" s="26">
        <f t="shared" si="293"/>
        <v>230720</v>
      </c>
    </row>
    <row r="422" spans="1:13" ht="18" customHeight="1">
      <c r="A422" s="52"/>
      <c r="B422" s="11"/>
      <c r="C422" s="11"/>
      <c r="D422" s="29" t="s">
        <v>16</v>
      </c>
      <c r="E422" s="29">
        <v>28</v>
      </c>
      <c r="F422" s="12" t="s">
        <v>10</v>
      </c>
      <c r="G422" s="13" t="s">
        <v>11</v>
      </c>
      <c r="H422" s="13" t="s">
        <v>17</v>
      </c>
      <c r="I422" s="13" t="s">
        <v>13</v>
      </c>
      <c r="J422" s="27" t="s">
        <v>10</v>
      </c>
      <c r="K422" s="28" t="s">
        <v>11</v>
      </c>
      <c r="L422" s="28" t="s">
        <v>12</v>
      </c>
      <c r="M422" s="28" t="s">
        <v>13</v>
      </c>
    </row>
    <row r="423" spans="1:13" ht="18" customHeight="1">
      <c r="A423" s="52"/>
      <c r="B423" s="11"/>
      <c r="C423" s="11"/>
      <c r="D423" s="30"/>
      <c r="E423" s="30"/>
      <c r="F423" s="12">
        <f>SUM(F410:F421)</f>
        <v>229870.25</v>
      </c>
      <c r="G423" s="13">
        <f>SUM(G410:G421)</f>
        <v>42541.75</v>
      </c>
      <c r="H423" s="13">
        <f>F423+G423</f>
        <v>272412</v>
      </c>
      <c r="I423" s="13">
        <f>A410-F423</f>
        <v>505031</v>
      </c>
      <c r="J423" s="28">
        <f>SUM(J410:J421)</f>
        <v>116760</v>
      </c>
      <c r="K423" s="28">
        <f>SUM(K410:K421)</f>
        <v>19882.75</v>
      </c>
      <c r="L423" s="28">
        <f>SUM(L410:L421)</f>
        <v>136642.75</v>
      </c>
      <c r="M423" s="28">
        <f>M421</f>
        <v>230720</v>
      </c>
    </row>
    <row r="425" spans="1:13" ht="18" customHeight="1">
      <c r="A425" s="52">
        <f>I421</f>
        <v>505031</v>
      </c>
      <c r="B425" s="20">
        <f t="shared" ref="B425:B436" si="296">B410</f>
        <v>360</v>
      </c>
      <c r="C425" s="20">
        <f t="shared" ref="C425:C436" si="297">C260</f>
        <v>6.75</v>
      </c>
      <c r="D425" s="20">
        <v>31</v>
      </c>
      <c r="E425" s="2">
        <f>E421+1</f>
        <v>337</v>
      </c>
      <c r="F425" s="19">
        <f>CEILING(H425-G425,0.25)</f>
        <v>19805.5</v>
      </c>
      <c r="G425" s="21">
        <f>CEILING(SUM(A425*(C425/100)*D425/365),0.25)</f>
        <v>2895.5</v>
      </c>
      <c r="H425" s="21">
        <f t="shared" ref="H425:H435" si="298">H411</f>
        <v>22701</v>
      </c>
      <c r="I425" s="21">
        <f t="shared" ref="I425:I436" si="299">A425-F425</f>
        <v>485225.5</v>
      </c>
      <c r="J425" s="26">
        <f>CEILING(IF((MOD(J421,10))=0,(J421+0),J421-MOD(J421,10)+10),0.25)</f>
        <v>9730</v>
      </c>
      <c r="K425" s="26">
        <f>CEILING(SUM(M423*(Sheet1!C425/100)*(Sheet1!D425/365)),0.25)</f>
        <v>1322.75</v>
      </c>
      <c r="L425" s="26">
        <f>CEILING(J425+K425,0.25)</f>
        <v>11052.75</v>
      </c>
      <c r="M425" s="26">
        <f>M423-J425</f>
        <v>220990</v>
      </c>
    </row>
    <row r="426" spans="1:13" ht="18" customHeight="1">
      <c r="A426" s="52">
        <f t="shared" ref="A426:A436" si="300">I425</f>
        <v>485225.5</v>
      </c>
      <c r="B426" s="20">
        <f t="shared" si="296"/>
        <v>360</v>
      </c>
      <c r="C426" s="20">
        <f t="shared" si="297"/>
        <v>6.75</v>
      </c>
      <c r="D426" s="20">
        <v>28</v>
      </c>
      <c r="E426" s="2">
        <f>E425+1</f>
        <v>338</v>
      </c>
      <c r="F426" s="19">
        <f t="shared" ref="F426:F436" si="301">CEILING(H426-G426,0.25)</f>
        <v>20188.25</v>
      </c>
      <c r="G426" s="21">
        <f t="shared" ref="G426:G436" si="302">CEILING(SUM(A426*(C426/100)*D426/365),0.25)</f>
        <v>2512.75</v>
      </c>
      <c r="H426" s="21">
        <f t="shared" si="298"/>
        <v>22701</v>
      </c>
      <c r="I426" s="21">
        <f t="shared" si="299"/>
        <v>465037.25</v>
      </c>
      <c r="J426" s="26">
        <f>CEILING(IF((MOD(J425,10))=0,(J425+0),J425-MOD(J425,10)+10),0.25)</f>
        <v>9730</v>
      </c>
      <c r="K426" s="26">
        <f>CEILING(SUM(M425*(Sheet1!C426/100)*(Sheet1!D426/365)),0.25)</f>
        <v>1144.5</v>
      </c>
      <c r="L426" s="26">
        <f t="shared" ref="L426:L435" si="303">CEILING(J426+K426,0.25)</f>
        <v>10874.5</v>
      </c>
      <c r="M426" s="26">
        <f t="shared" ref="M426:M436" si="304">M425-J426</f>
        <v>211260</v>
      </c>
    </row>
    <row r="427" spans="1:13" ht="18" customHeight="1">
      <c r="A427" s="52">
        <f t="shared" si="300"/>
        <v>465037.25</v>
      </c>
      <c r="B427" s="20">
        <f t="shared" si="296"/>
        <v>360</v>
      </c>
      <c r="C427" s="20">
        <f t="shared" si="297"/>
        <v>6.75</v>
      </c>
      <c r="D427" s="20">
        <v>31</v>
      </c>
      <c r="E427" s="2">
        <f t="shared" ref="E427:E436" si="305">E426+1</f>
        <v>339</v>
      </c>
      <c r="F427" s="19">
        <f t="shared" si="301"/>
        <v>20034.75</v>
      </c>
      <c r="G427" s="21">
        <f t="shared" si="302"/>
        <v>2666.25</v>
      </c>
      <c r="H427" s="21">
        <f t="shared" si="298"/>
        <v>22701</v>
      </c>
      <c r="I427" s="21">
        <f t="shared" si="299"/>
        <v>445002.5</v>
      </c>
      <c r="J427" s="26">
        <f t="shared" ref="J427:J436" si="306">CEILING(IF((MOD(J426,10))=0,(J426+0),J426-MOD(J426,10)+10),0.25)</f>
        <v>9730</v>
      </c>
      <c r="K427" s="26">
        <f>CEILING(SUM(M426*(Sheet1!C427/100)*(Sheet1!D427/365)),0.25)</f>
        <v>1211.25</v>
      </c>
      <c r="L427" s="26">
        <f t="shared" si="303"/>
        <v>10941.25</v>
      </c>
      <c r="M427" s="26">
        <f t="shared" si="304"/>
        <v>201530</v>
      </c>
    </row>
    <row r="428" spans="1:13" ht="18" customHeight="1">
      <c r="A428" s="52">
        <f t="shared" si="300"/>
        <v>445002.5</v>
      </c>
      <c r="B428" s="20">
        <f t="shared" si="296"/>
        <v>360</v>
      </c>
      <c r="C428" s="20">
        <f t="shared" si="297"/>
        <v>6.75</v>
      </c>
      <c r="D428" s="20">
        <v>30</v>
      </c>
      <c r="E428" s="2">
        <f t="shared" si="305"/>
        <v>340</v>
      </c>
      <c r="F428" s="19">
        <f t="shared" si="301"/>
        <v>20232</v>
      </c>
      <c r="G428" s="21">
        <f t="shared" si="302"/>
        <v>2469</v>
      </c>
      <c r="H428" s="21">
        <f t="shared" si="298"/>
        <v>22701</v>
      </c>
      <c r="I428" s="21">
        <f t="shared" si="299"/>
        <v>424770.5</v>
      </c>
      <c r="J428" s="26">
        <f t="shared" si="306"/>
        <v>9730</v>
      </c>
      <c r="K428" s="26">
        <f>CEILING(SUM(M427*(Sheet1!C428/100)*(Sheet1!D428/365)),0.25)</f>
        <v>1118.25</v>
      </c>
      <c r="L428" s="26">
        <f t="shared" si="303"/>
        <v>10848.25</v>
      </c>
      <c r="M428" s="26">
        <f t="shared" si="304"/>
        <v>191800</v>
      </c>
    </row>
    <row r="429" spans="1:13" ht="18" customHeight="1">
      <c r="A429" s="52">
        <f t="shared" si="300"/>
        <v>424770.5</v>
      </c>
      <c r="B429" s="20">
        <f t="shared" si="296"/>
        <v>360</v>
      </c>
      <c r="C429" s="20">
        <f t="shared" si="297"/>
        <v>6.75</v>
      </c>
      <c r="D429" s="20">
        <v>31</v>
      </c>
      <c r="E429" s="2">
        <f t="shared" si="305"/>
        <v>341</v>
      </c>
      <c r="F429" s="19">
        <f t="shared" si="301"/>
        <v>20265.75</v>
      </c>
      <c r="G429" s="21">
        <f t="shared" si="302"/>
        <v>2435.25</v>
      </c>
      <c r="H429" s="21">
        <f t="shared" si="298"/>
        <v>22701</v>
      </c>
      <c r="I429" s="21">
        <f t="shared" si="299"/>
        <v>404504.75</v>
      </c>
      <c r="J429" s="26">
        <f t="shared" si="306"/>
        <v>9730</v>
      </c>
      <c r="K429" s="26">
        <f>CEILING(SUM(M428*(Sheet1!C429/100)*(Sheet1!D429/365)),0.25)</f>
        <v>1099.75</v>
      </c>
      <c r="L429" s="26">
        <f t="shared" si="303"/>
        <v>10829.75</v>
      </c>
      <c r="M429" s="26">
        <f t="shared" si="304"/>
        <v>182070</v>
      </c>
    </row>
    <row r="430" spans="1:13" ht="18" customHeight="1">
      <c r="A430" s="52">
        <f t="shared" si="300"/>
        <v>404504.75</v>
      </c>
      <c r="B430" s="20">
        <f t="shared" si="296"/>
        <v>360</v>
      </c>
      <c r="C430" s="20">
        <f t="shared" si="297"/>
        <v>6.75</v>
      </c>
      <c r="D430" s="20">
        <v>30</v>
      </c>
      <c r="E430" s="2">
        <f t="shared" si="305"/>
        <v>342</v>
      </c>
      <c r="F430" s="19">
        <f t="shared" si="301"/>
        <v>20456.75</v>
      </c>
      <c r="G430" s="21">
        <f t="shared" si="302"/>
        <v>2244.25</v>
      </c>
      <c r="H430" s="21">
        <f t="shared" si="298"/>
        <v>22701</v>
      </c>
      <c r="I430" s="21">
        <f t="shared" si="299"/>
        <v>384048</v>
      </c>
      <c r="J430" s="26">
        <f t="shared" si="306"/>
        <v>9730</v>
      </c>
      <c r="K430" s="26">
        <f>CEILING(SUM(M429*(Sheet1!C430/100)*(Sheet1!D430/365)),0.25)</f>
        <v>1010.25</v>
      </c>
      <c r="L430" s="26">
        <f t="shared" si="303"/>
        <v>10740.25</v>
      </c>
      <c r="M430" s="26">
        <f t="shared" si="304"/>
        <v>172340</v>
      </c>
    </row>
    <row r="431" spans="1:13" ht="18" customHeight="1">
      <c r="A431" s="52">
        <f t="shared" si="300"/>
        <v>384048</v>
      </c>
      <c r="B431" s="20">
        <f t="shared" si="296"/>
        <v>360</v>
      </c>
      <c r="C431" s="20">
        <f t="shared" si="297"/>
        <v>6.75</v>
      </c>
      <c r="D431" s="20">
        <v>31</v>
      </c>
      <c r="E431" s="2">
        <f t="shared" si="305"/>
        <v>343</v>
      </c>
      <c r="F431" s="19">
        <f t="shared" si="301"/>
        <v>20499.25</v>
      </c>
      <c r="G431" s="21">
        <f t="shared" si="302"/>
        <v>2201.75</v>
      </c>
      <c r="H431" s="21">
        <f t="shared" si="298"/>
        <v>22701</v>
      </c>
      <c r="I431" s="21">
        <f t="shared" si="299"/>
        <v>363548.75</v>
      </c>
      <c r="J431" s="26">
        <f t="shared" si="306"/>
        <v>9730</v>
      </c>
      <c r="K431" s="26">
        <f>CEILING(SUM(M430*(Sheet1!C431/100)*(Sheet1!D431/365)),0.25)</f>
        <v>988.25</v>
      </c>
      <c r="L431" s="26">
        <f t="shared" si="303"/>
        <v>10718.25</v>
      </c>
      <c r="M431" s="26">
        <f t="shared" si="304"/>
        <v>162610</v>
      </c>
    </row>
    <row r="432" spans="1:13" ht="18" customHeight="1">
      <c r="A432" s="52">
        <f t="shared" si="300"/>
        <v>363548.75</v>
      </c>
      <c r="B432" s="20">
        <f t="shared" si="296"/>
        <v>360</v>
      </c>
      <c r="C432" s="20">
        <f t="shared" si="297"/>
        <v>6.75</v>
      </c>
      <c r="D432" s="20">
        <v>31</v>
      </c>
      <c r="E432" s="2">
        <f t="shared" si="305"/>
        <v>344</v>
      </c>
      <c r="F432" s="19">
        <f t="shared" si="301"/>
        <v>20616.75</v>
      </c>
      <c r="G432" s="21">
        <f t="shared" si="302"/>
        <v>2084.25</v>
      </c>
      <c r="H432" s="21">
        <f t="shared" si="298"/>
        <v>22701</v>
      </c>
      <c r="I432" s="21">
        <f t="shared" si="299"/>
        <v>342932</v>
      </c>
      <c r="J432" s="26">
        <f t="shared" si="306"/>
        <v>9730</v>
      </c>
      <c r="K432" s="26">
        <f>CEILING(SUM(M431*(Sheet1!C432/100)*(Sheet1!D432/365)),0.25)</f>
        <v>932.25</v>
      </c>
      <c r="L432" s="26">
        <f t="shared" si="303"/>
        <v>10662.25</v>
      </c>
      <c r="M432" s="26">
        <f t="shared" si="304"/>
        <v>152880</v>
      </c>
    </row>
    <row r="433" spans="1:13" ht="18" customHeight="1">
      <c r="A433" s="52">
        <f t="shared" si="300"/>
        <v>342932</v>
      </c>
      <c r="B433" s="20">
        <f t="shared" si="296"/>
        <v>360</v>
      </c>
      <c r="C433" s="20">
        <f t="shared" si="297"/>
        <v>6.75</v>
      </c>
      <c r="D433" s="20">
        <v>30</v>
      </c>
      <c r="E433" s="2">
        <f t="shared" si="305"/>
        <v>345</v>
      </c>
      <c r="F433" s="19">
        <f t="shared" si="301"/>
        <v>20798.25</v>
      </c>
      <c r="G433" s="21">
        <f t="shared" si="302"/>
        <v>1902.75</v>
      </c>
      <c r="H433" s="21">
        <f t="shared" si="298"/>
        <v>22701</v>
      </c>
      <c r="I433" s="21">
        <f t="shared" si="299"/>
        <v>322133.75</v>
      </c>
      <c r="J433" s="26">
        <f t="shared" si="306"/>
        <v>9730</v>
      </c>
      <c r="K433" s="26">
        <f>CEILING(SUM(M432*(Sheet1!C433/100)*(Sheet1!D433/365)),0.25)</f>
        <v>848.25</v>
      </c>
      <c r="L433" s="26">
        <f t="shared" si="303"/>
        <v>10578.25</v>
      </c>
      <c r="M433" s="26">
        <f t="shared" si="304"/>
        <v>143150</v>
      </c>
    </row>
    <row r="434" spans="1:13" ht="18" customHeight="1">
      <c r="A434" s="52">
        <f t="shared" si="300"/>
        <v>322133.75</v>
      </c>
      <c r="B434" s="20">
        <f t="shared" si="296"/>
        <v>360</v>
      </c>
      <c r="C434" s="20">
        <f t="shared" si="297"/>
        <v>6.75</v>
      </c>
      <c r="D434" s="20">
        <v>31</v>
      </c>
      <c r="E434" s="2">
        <f t="shared" si="305"/>
        <v>346</v>
      </c>
      <c r="F434" s="19">
        <f t="shared" si="301"/>
        <v>20854</v>
      </c>
      <c r="G434" s="21">
        <f t="shared" si="302"/>
        <v>1847</v>
      </c>
      <c r="H434" s="21">
        <f t="shared" si="298"/>
        <v>22701</v>
      </c>
      <c r="I434" s="21">
        <f t="shared" si="299"/>
        <v>301279.75</v>
      </c>
      <c r="J434" s="26">
        <f t="shared" si="306"/>
        <v>9730</v>
      </c>
      <c r="K434" s="26">
        <f>CEILING(SUM(M433*(Sheet1!C434/100)*(Sheet1!D434/365)),0.25)</f>
        <v>820.75</v>
      </c>
      <c r="L434" s="26">
        <f t="shared" si="303"/>
        <v>10550.75</v>
      </c>
      <c r="M434" s="26">
        <f t="shared" si="304"/>
        <v>133420</v>
      </c>
    </row>
    <row r="435" spans="1:13" ht="18" customHeight="1">
      <c r="A435" s="52">
        <f t="shared" si="300"/>
        <v>301279.75</v>
      </c>
      <c r="B435" s="20">
        <f t="shared" si="296"/>
        <v>360</v>
      </c>
      <c r="C435" s="20">
        <f t="shared" si="297"/>
        <v>6.75</v>
      </c>
      <c r="D435" s="20">
        <v>30</v>
      </c>
      <c r="E435" s="2">
        <f t="shared" si="305"/>
        <v>347</v>
      </c>
      <c r="F435" s="19">
        <f t="shared" si="301"/>
        <v>21029.5</v>
      </c>
      <c r="G435" s="21">
        <f t="shared" si="302"/>
        <v>1671.5</v>
      </c>
      <c r="H435" s="21">
        <f t="shared" si="298"/>
        <v>22701</v>
      </c>
      <c r="I435" s="21">
        <f t="shared" si="299"/>
        <v>280250.25</v>
      </c>
      <c r="J435" s="26">
        <f t="shared" si="306"/>
        <v>9730</v>
      </c>
      <c r="K435" s="26">
        <f>CEILING(SUM(M434*(Sheet1!C435/100)*(Sheet1!D435/365)),0.25)</f>
        <v>740.25</v>
      </c>
      <c r="L435" s="26">
        <f t="shared" si="303"/>
        <v>10470.25</v>
      </c>
      <c r="M435" s="26">
        <f t="shared" si="304"/>
        <v>123690</v>
      </c>
    </row>
    <row r="436" spans="1:13" ht="18" customHeight="1">
      <c r="A436" s="52">
        <f t="shared" si="300"/>
        <v>280250.25</v>
      </c>
      <c r="B436" s="20">
        <f t="shared" si="296"/>
        <v>360</v>
      </c>
      <c r="C436" s="20">
        <f t="shared" si="297"/>
        <v>6.75</v>
      </c>
      <c r="D436" s="20">
        <v>31</v>
      </c>
      <c r="E436" s="2">
        <f t="shared" si="305"/>
        <v>348</v>
      </c>
      <c r="F436" s="19">
        <f t="shared" si="301"/>
        <v>21094.25</v>
      </c>
      <c r="G436" s="21">
        <f t="shared" si="302"/>
        <v>1606.75</v>
      </c>
      <c r="H436" s="21">
        <f>H425</f>
        <v>22701</v>
      </c>
      <c r="I436" s="21">
        <f t="shared" si="299"/>
        <v>259156</v>
      </c>
      <c r="J436" s="26">
        <f t="shared" si="306"/>
        <v>9730</v>
      </c>
      <c r="K436" s="26">
        <f>CEILING(SUM(M434*(Sheet1!C421/100)*(Sheet1!D421/365)),0.25)</f>
        <v>765</v>
      </c>
      <c r="L436" s="26">
        <f>CEILING(J436+K436,0.25)</f>
        <v>10495</v>
      </c>
      <c r="M436" s="26">
        <f t="shared" si="304"/>
        <v>113960</v>
      </c>
    </row>
    <row r="437" spans="1:13" ht="18" customHeight="1">
      <c r="A437" s="52"/>
      <c r="B437" s="11"/>
      <c r="C437" s="11"/>
      <c r="D437" s="29" t="s">
        <v>16</v>
      </c>
      <c r="E437" s="29">
        <v>29</v>
      </c>
      <c r="F437" s="12" t="s">
        <v>10</v>
      </c>
      <c r="G437" s="13" t="s">
        <v>11</v>
      </c>
      <c r="H437" s="13" t="s">
        <v>17</v>
      </c>
      <c r="I437" s="13" t="s">
        <v>13</v>
      </c>
      <c r="J437" s="27" t="s">
        <v>10</v>
      </c>
      <c r="K437" s="28" t="s">
        <v>11</v>
      </c>
      <c r="L437" s="28" t="s">
        <v>12</v>
      </c>
      <c r="M437" s="28" t="s">
        <v>13</v>
      </c>
    </row>
    <row r="438" spans="1:13" ht="18" customHeight="1">
      <c r="A438" s="52"/>
      <c r="B438" s="11"/>
      <c r="C438" s="11"/>
      <c r="D438" s="30"/>
      <c r="E438" s="30"/>
      <c r="F438" s="12">
        <f>SUM(F425:F436)</f>
        <v>245875</v>
      </c>
      <c r="G438" s="13">
        <f>SUM(G425:G436)</f>
        <v>26537</v>
      </c>
      <c r="H438" s="13">
        <f>F438+G438</f>
        <v>272412</v>
      </c>
      <c r="I438" s="13">
        <f>A425-F438</f>
        <v>259156</v>
      </c>
      <c r="J438" s="28">
        <f>SUM(J425:J436)</f>
        <v>116760</v>
      </c>
      <c r="K438" s="28">
        <f>SUM(K425:K436)</f>
        <v>12001.5</v>
      </c>
      <c r="L438" s="28">
        <f>SUM(L425:L436)</f>
        <v>128761.5</v>
      </c>
      <c r="M438" s="28">
        <f>M436</f>
        <v>113960</v>
      </c>
    </row>
    <row r="440" spans="1:13" ht="18" customHeight="1">
      <c r="A440" s="52">
        <f>I436</f>
        <v>259156</v>
      </c>
      <c r="B440" s="20">
        <f t="shared" ref="B440:B451" si="307">B425</f>
        <v>360</v>
      </c>
      <c r="C440" s="20">
        <f t="shared" ref="C440:C451" si="308">C275</f>
        <v>6.75</v>
      </c>
      <c r="D440" s="20">
        <v>31</v>
      </c>
      <c r="E440" s="2">
        <f>E436+1</f>
        <v>349</v>
      </c>
      <c r="F440" s="19">
        <f>CEILING(H440-G440,0.25)</f>
        <v>21215.25</v>
      </c>
      <c r="G440" s="21">
        <f>CEILING(SUM(A440*(C440/100)*D440/365),0.25)</f>
        <v>1485.75</v>
      </c>
      <c r="H440" s="21">
        <f t="shared" ref="H440:H450" si="309">H426</f>
        <v>22701</v>
      </c>
      <c r="I440" s="21">
        <f t="shared" ref="I440:I451" si="310">A440-F440</f>
        <v>237940.75</v>
      </c>
      <c r="J440" s="26">
        <f>CEILING(IF((MOD(J436,10))=0,(J436+0),J436-MOD(J436,10)+10),0.25)</f>
        <v>9730</v>
      </c>
      <c r="K440" s="26">
        <f>CEILING(SUM(M438*(Sheet1!C440/100)*(Sheet1!D440/365)),0.25)</f>
        <v>653.5</v>
      </c>
      <c r="L440" s="26">
        <f>CEILING(J440+K440,0.25)</f>
        <v>10383.5</v>
      </c>
      <c r="M440" s="26">
        <f>M438-J440</f>
        <v>104230</v>
      </c>
    </row>
    <row r="441" spans="1:13" ht="18" customHeight="1">
      <c r="A441" s="52">
        <f t="shared" ref="A441:A451" si="311">I440</f>
        <v>237940.75</v>
      </c>
      <c r="B441" s="20">
        <f t="shared" si="307"/>
        <v>360</v>
      </c>
      <c r="C441" s="20">
        <f t="shared" si="308"/>
        <v>6.75</v>
      </c>
      <c r="D441" s="20">
        <v>28</v>
      </c>
      <c r="E441" s="2">
        <f>E440+1</f>
        <v>350</v>
      </c>
      <c r="F441" s="19">
        <f t="shared" ref="F441:F451" si="312">CEILING(H441-G441,0.25)</f>
        <v>21468.75</v>
      </c>
      <c r="G441" s="21">
        <f t="shared" ref="G441:G451" si="313">CEILING(SUM(A441*(C441/100)*D441/365),0.25)</f>
        <v>1232.25</v>
      </c>
      <c r="H441" s="21">
        <f t="shared" si="309"/>
        <v>22701</v>
      </c>
      <c r="I441" s="21">
        <f t="shared" si="310"/>
        <v>216472</v>
      </c>
      <c r="J441" s="26">
        <f>CEILING(IF((MOD(J440,10))=0,(J440+0),J440-MOD(J440,10)+10),0.25)</f>
        <v>9730</v>
      </c>
      <c r="K441" s="26">
        <f>CEILING(SUM(M440*(Sheet1!C441/100)*(Sheet1!D441/365)),0.25)</f>
        <v>539.75</v>
      </c>
      <c r="L441" s="26">
        <f t="shared" ref="L441:L450" si="314">CEILING(J441+K441,0.25)</f>
        <v>10269.75</v>
      </c>
      <c r="M441" s="26">
        <f t="shared" ref="M441:M451" si="315">M440-J441</f>
        <v>94500</v>
      </c>
    </row>
    <row r="442" spans="1:13" ht="18" customHeight="1">
      <c r="A442" s="52">
        <f t="shared" si="311"/>
        <v>216472</v>
      </c>
      <c r="B442" s="20">
        <f t="shared" si="307"/>
        <v>360</v>
      </c>
      <c r="C442" s="20">
        <f t="shared" si="308"/>
        <v>6.75</v>
      </c>
      <c r="D442" s="20">
        <v>31</v>
      </c>
      <c r="E442" s="2">
        <f t="shared" ref="E442:E451" si="316">E441+1</f>
        <v>351</v>
      </c>
      <c r="F442" s="19">
        <f t="shared" si="312"/>
        <v>21459.75</v>
      </c>
      <c r="G442" s="21">
        <f t="shared" si="313"/>
        <v>1241.25</v>
      </c>
      <c r="H442" s="21">
        <f t="shared" si="309"/>
        <v>22701</v>
      </c>
      <c r="I442" s="21">
        <f t="shared" si="310"/>
        <v>195012.25</v>
      </c>
      <c r="J442" s="26">
        <f t="shared" ref="J442:J451" si="317">CEILING(IF((MOD(J441,10))=0,(J441+0),J441-MOD(J441,10)+10),0.25)</f>
        <v>9730</v>
      </c>
      <c r="K442" s="26">
        <f>CEILING(SUM(M441*(Sheet1!C442/100)*(Sheet1!D442/365)),0.25)</f>
        <v>542</v>
      </c>
      <c r="L442" s="26">
        <f t="shared" si="314"/>
        <v>10272</v>
      </c>
      <c r="M442" s="26">
        <f t="shared" si="315"/>
        <v>84770</v>
      </c>
    </row>
    <row r="443" spans="1:13" ht="18" customHeight="1">
      <c r="A443" s="52">
        <f t="shared" si="311"/>
        <v>195012.25</v>
      </c>
      <c r="B443" s="20">
        <f t="shared" si="307"/>
        <v>360</v>
      </c>
      <c r="C443" s="20">
        <f t="shared" si="308"/>
        <v>6.75</v>
      </c>
      <c r="D443" s="20">
        <v>30</v>
      </c>
      <c r="E443" s="2">
        <f t="shared" si="316"/>
        <v>352</v>
      </c>
      <c r="F443" s="19">
        <f t="shared" si="312"/>
        <v>21619</v>
      </c>
      <c r="G443" s="21">
        <f t="shared" si="313"/>
        <v>1082</v>
      </c>
      <c r="H443" s="21">
        <f t="shared" si="309"/>
        <v>22701</v>
      </c>
      <c r="I443" s="21">
        <f t="shared" si="310"/>
        <v>173393.25</v>
      </c>
      <c r="J443" s="26">
        <f t="shared" si="317"/>
        <v>9730</v>
      </c>
      <c r="K443" s="26">
        <f>CEILING(SUM(M442*(Sheet1!C443/100)*(Sheet1!D443/365)),0.25)</f>
        <v>470.5</v>
      </c>
      <c r="L443" s="26">
        <f t="shared" si="314"/>
        <v>10200.5</v>
      </c>
      <c r="M443" s="26">
        <f t="shared" si="315"/>
        <v>75040</v>
      </c>
    </row>
    <row r="444" spans="1:13" ht="18" customHeight="1">
      <c r="A444" s="52">
        <f t="shared" si="311"/>
        <v>173393.25</v>
      </c>
      <c r="B444" s="20">
        <f t="shared" si="307"/>
        <v>360</v>
      </c>
      <c r="C444" s="20">
        <f t="shared" si="308"/>
        <v>6.75</v>
      </c>
      <c r="D444" s="20">
        <v>31</v>
      </c>
      <c r="E444" s="2">
        <f t="shared" si="316"/>
        <v>353</v>
      </c>
      <c r="F444" s="19">
        <f t="shared" si="312"/>
        <v>21706.75</v>
      </c>
      <c r="G444" s="21">
        <f t="shared" si="313"/>
        <v>994.25</v>
      </c>
      <c r="H444" s="21">
        <f t="shared" si="309"/>
        <v>22701</v>
      </c>
      <c r="I444" s="21">
        <f t="shared" si="310"/>
        <v>151686.5</v>
      </c>
      <c r="J444" s="26">
        <f t="shared" si="317"/>
        <v>9730</v>
      </c>
      <c r="K444" s="26">
        <f>CEILING(SUM(M443*(Sheet1!C444/100)*(Sheet1!D444/365)),0.25)</f>
        <v>430.25</v>
      </c>
      <c r="L444" s="26">
        <f t="shared" si="314"/>
        <v>10160.25</v>
      </c>
      <c r="M444" s="26">
        <f t="shared" si="315"/>
        <v>65310</v>
      </c>
    </row>
    <row r="445" spans="1:13" ht="18" customHeight="1">
      <c r="A445" s="52">
        <f t="shared" si="311"/>
        <v>151686.5</v>
      </c>
      <c r="B445" s="20">
        <f t="shared" si="307"/>
        <v>360</v>
      </c>
      <c r="C445" s="20">
        <f t="shared" si="308"/>
        <v>6.75</v>
      </c>
      <c r="D445" s="20">
        <v>30</v>
      </c>
      <c r="E445" s="2">
        <f t="shared" si="316"/>
        <v>354</v>
      </c>
      <c r="F445" s="19">
        <f t="shared" si="312"/>
        <v>21859.25</v>
      </c>
      <c r="G445" s="21">
        <f t="shared" si="313"/>
        <v>841.75</v>
      </c>
      <c r="H445" s="21">
        <f t="shared" si="309"/>
        <v>22701</v>
      </c>
      <c r="I445" s="21">
        <f t="shared" si="310"/>
        <v>129827.25</v>
      </c>
      <c r="J445" s="26">
        <f t="shared" si="317"/>
        <v>9730</v>
      </c>
      <c r="K445" s="26">
        <f>CEILING(SUM(M444*(Sheet1!C445/100)*(Sheet1!D445/365)),0.25)</f>
        <v>362.5</v>
      </c>
      <c r="L445" s="26">
        <f t="shared" si="314"/>
        <v>10092.5</v>
      </c>
      <c r="M445" s="26">
        <f t="shared" si="315"/>
        <v>55580</v>
      </c>
    </row>
    <row r="446" spans="1:13" ht="18" customHeight="1">
      <c r="A446" s="52">
        <f t="shared" si="311"/>
        <v>129827.25</v>
      </c>
      <c r="B446" s="20">
        <f t="shared" si="307"/>
        <v>360</v>
      </c>
      <c r="C446" s="20">
        <f t="shared" si="308"/>
        <v>6.75</v>
      </c>
      <c r="D446" s="20">
        <v>31</v>
      </c>
      <c r="E446" s="2">
        <f t="shared" si="316"/>
        <v>355</v>
      </c>
      <c r="F446" s="19">
        <f t="shared" si="312"/>
        <v>21956.5</v>
      </c>
      <c r="G446" s="21">
        <f t="shared" si="313"/>
        <v>744.5</v>
      </c>
      <c r="H446" s="21">
        <f t="shared" si="309"/>
        <v>22701</v>
      </c>
      <c r="I446" s="21">
        <f t="shared" si="310"/>
        <v>107870.75</v>
      </c>
      <c r="J446" s="26">
        <f t="shared" si="317"/>
        <v>9730</v>
      </c>
      <c r="K446" s="26">
        <f>CEILING(SUM(M445*(Sheet1!C446/100)*(Sheet1!D446/365)),0.25)</f>
        <v>318.75</v>
      </c>
      <c r="L446" s="26">
        <f t="shared" si="314"/>
        <v>10048.75</v>
      </c>
      <c r="M446" s="26">
        <f t="shared" si="315"/>
        <v>45850</v>
      </c>
    </row>
    <row r="447" spans="1:13" ht="18" customHeight="1">
      <c r="A447" s="52">
        <f t="shared" si="311"/>
        <v>107870.75</v>
      </c>
      <c r="B447" s="20">
        <f t="shared" si="307"/>
        <v>360</v>
      </c>
      <c r="C447" s="20">
        <f t="shared" si="308"/>
        <v>6.75</v>
      </c>
      <c r="D447" s="20">
        <v>31</v>
      </c>
      <c r="E447" s="2">
        <f t="shared" si="316"/>
        <v>356</v>
      </c>
      <c r="F447" s="19">
        <f t="shared" si="312"/>
        <v>22082.5</v>
      </c>
      <c r="G447" s="21">
        <f t="shared" si="313"/>
        <v>618.5</v>
      </c>
      <c r="H447" s="21">
        <f t="shared" si="309"/>
        <v>22701</v>
      </c>
      <c r="I447" s="21">
        <f t="shared" si="310"/>
        <v>85788.25</v>
      </c>
      <c r="J447" s="26">
        <f t="shared" si="317"/>
        <v>9730</v>
      </c>
      <c r="K447" s="26">
        <f>CEILING(SUM(M446*(Sheet1!C447/100)*(Sheet1!D447/365)),0.25)</f>
        <v>263</v>
      </c>
      <c r="L447" s="26">
        <f t="shared" si="314"/>
        <v>9993</v>
      </c>
      <c r="M447" s="26">
        <f t="shared" si="315"/>
        <v>36120</v>
      </c>
    </row>
    <row r="448" spans="1:13" ht="18" customHeight="1">
      <c r="A448" s="52">
        <f t="shared" si="311"/>
        <v>85788.25</v>
      </c>
      <c r="B448" s="20">
        <f t="shared" si="307"/>
        <v>360</v>
      </c>
      <c r="C448" s="20">
        <f t="shared" si="308"/>
        <v>6.75</v>
      </c>
      <c r="D448" s="20">
        <v>30</v>
      </c>
      <c r="E448" s="2">
        <f t="shared" si="316"/>
        <v>357</v>
      </c>
      <c r="F448" s="19">
        <f t="shared" si="312"/>
        <v>22225</v>
      </c>
      <c r="G448" s="21">
        <f t="shared" si="313"/>
        <v>476</v>
      </c>
      <c r="H448" s="21">
        <f t="shared" si="309"/>
        <v>22701</v>
      </c>
      <c r="I448" s="21">
        <f t="shared" si="310"/>
        <v>63563.25</v>
      </c>
      <c r="J448" s="26">
        <f t="shared" si="317"/>
        <v>9730</v>
      </c>
      <c r="K448" s="26">
        <f>CEILING(SUM(M447*(Sheet1!C448/100)*(Sheet1!D448/365)),0.25)</f>
        <v>200.5</v>
      </c>
      <c r="L448" s="26">
        <f t="shared" si="314"/>
        <v>9930.5</v>
      </c>
      <c r="M448" s="26">
        <f t="shared" si="315"/>
        <v>26390</v>
      </c>
    </row>
    <row r="449" spans="1:13" ht="18" customHeight="1">
      <c r="A449" s="52">
        <f t="shared" si="311"/>
        <v>63563.25</v>
      </c>
      <c r="B449" s="20">
        <f t="shared" si="307"/>
        <v>360</v>
      </c>
      <c r="C449" s="20">
        <f t="shared" si="308"/>
        <v>6.75</v>
      </c>
      <c r="D449" s="20">
        <v>31</v>
      </c>
      <c r="E449" s="2">
        <f t="shared" si="316"/>
        <v>358</v>
      </c>
      <c r="F449" s="19">
        <f t="shared" si="312"/>
        <v>22336.5</v>
      </c>
      <c r="G449" s="21">
        <f t="shared" si="313"/>
        <v>364.5</v>
      </c>
      <c r="H449" s="21">
        <f t="shared" si="309"/>
        <v>22701</v>
      </c>
      <c r="I449" s="21">
        <f t="shared" si="310"/>
        <v>41226.75</v>
      </c>
      <c r="J449" s="26">
        <f t="shared" si="317"/>
        <v>9730</v>
      </c>
      <c r="K449" s="26">
        <f>CEILING(SUM(M448*(Sheet1!C449/100)*(Sheet1!D449/365)),0.25)</f>
        <v>151.5</v>
      </c>
      <c r="L449" s="26">
        <f t="shared" si="314"/>
        <v>9881.5</v>
      </c>
      <c r="M449" s="26">
        <f t="shared" si="315"/>
        <v>16660</v>
      </c>
    </row>
    <row r="450" spans="1:13" ht="18" customHeight="1">
      <c r="A450" s="52">
        <f t="shared" si="311"/>
        <v>41226.75</v>
      </c>
      <c r="B450" s="20">
        <f t="shared" si="307"/>
        <v>360</v>
      </c>
      <c r="C450" s="20">
        <f t="shared" si="308"/>
        <v>6.75</v>
      </c>
      <c r="D450" s="20">
        <v>30</v>
      </c>
      <c r="E450" s="2">
        <f t="shared" si="316"/>
        <v>359</v>
      </c>
      <c r="F450" s="19">
        <f t="shared" si="312"/>
        <v>22472.25</v>
      </c>
      <c r="G450" s="21">
        <f t="shared" si="313"/>
        <v>228.75</v>
      </c>
      <c r="H450" s="21">
        <f t="shared" si="309"/>
        <v>22701</v>
      </c>
      <c r="I450" s="21">
        <f t="shared" si="310"/>
        <v>18754.5</v>
      </c>
      <c r="J450" s="26">
        <f t="shared" si="317"/>
        <v>9730</v>
      </c>
      <c r="K450" s="26">
        <f>CEILING(SUM(M449*(Sheet1!C450/100)*(Sheet1!D450/365)),0.25)</f>
        <v>92.5</v>
      </c>
      <c r="L450" s="26">
        <f t="shared" si="314"/>
        <v>9822.5</v>
      </c>
      <c r="M450" s="26">
        <f t="shared" si="315"/>
        <v>6930</v>
      </c>
    </row>
    <row r="451" spans="1:13" ht="18" customHeight="1">
      <c r="A451" s="52">
        <f t="shared" si="311"/>
        <v>18754.5</v>
      </c>
      <c r="B451" s="20">
        <f t="shared" si="307"/>
        <v>360</v>
      </c>
      <c r="C451" s="20">
        <f t="shared" si="308"/>
        <v>6.75</v>
      </c>
      <c r="D451" s="20">
        <v>31</v>
      </c>
      <c r="E451" s="2">
        <f t="shared" si="316"/>
        <v>360</v>
      </c>
      <c r="F451" s="19">
        <f>CEILING(I450,0.25)</f>
        <v>18754.5</v>
      </c>
      <c r="G451" s="21">
        <f t="shared" si="313"/>
        <v>107.75</v>
      </c>
      <c r="H451" s="21">
        <f>H440</f>
        <v>22701</v>
      </c>
      <c r="I451" s="21">
        <f t="shared" si="310"/>
        <v>0</v>
      </c>
      <c r="J451" s="26">
        <f>CEILING(M450,0.25)</f>
        <v>6930</v>
      </c>
      <c r="K451" s="26">
        <f>CEILING(SUM(M449*(Sheet1!C436/100)*(Sheet1!D436/365)),0.25)</f>
        <v>95.75</v>
      </c>
      <c r="L451" s="26">
        <f>CEILING(J451+K451,0.25)</f>
        <v>7025.75</v>
      </c>
      <c r="M451" s="26">
        <f t="shared" si="315"/>
        <v>0</v>
      </c>
    </row>
    <row r="452" spans="1:13" ht="18" customHeight="1">
      <c r="A452" s="52"/>
      <c r="B452" s="11"/>
      <c r="C452" s="11"/>
      <c r="D452" s="29" t="s">
        <v>16</v>
      </c>
      <c r="E452" s="29">
        <v>30</v>
      </c>
      <c r="F452" s="12" t="s">
        <v>10</v>
      </c>
      <c r="G452" s="13" t="s">
        <v>11</v>
      </c>
      <c r="H452" s="13" t="s">
        <v>17</v>
      </c>
      <c r="I452" s="13" t="s">
        <v>13</v>
      </c>
      <c r="J452" s="27" t="s">
        <v>10</v>
      </c>
      <c r="K452" s="28" t="s">
        <v>11</v>
      </c>
      <c r="L452" s="28" t="s">
        <v>12</v>
      </c>
      <c r="M452" s="28" t="s">
        <v>13</v>
      </c>
    </row>
    <row r="453" spans="1:13" ht="18" customHeight="1">
      <c r="A453" s="52"/>
      <c r="B453" s="11"/>
      <c r="C453" s="11"/>
      <c r="D453" s="30"/>
      <c r="E453" s="30"/>
      <c r="F453" s="12">
        <f>SUM(F440:F451)</f>
        <v>259156</v>
      </c>
      <c r="G453" s="13">
        <f>SUM(G440:G451)</f>
        <v>9417.25</v>
      </c>
      <c r="H453" s="13">
        <f>F453+G453</f>
        <v>268573.25</v>
      </c>
      <c r="I453" s="13">
        <f>A440-F453</f>
        <v>0</v>
      </c>
      <c r="J453" s="28">
        <f>SUM(J440:J451)</f>
        <v>113960</v>
      </c>
      <c r="K453" s="28">
        <f>SUM(K440:K451)</f>
        <v>4120.5</v>
      </c>
      <c r="L453" s="28">
        <f>SUM(L440:L451)</f>
        <v>118080.5</v>
      </c>
      <c r="M453" s="28">
        <f>M451</f>
        <v>0</v>
      </c>
    </row>
    <row r="456" spans="1:13" ht="18" customHeight="1">
      <c r="F456" s="14" t="s">
        <v>14</v>
      </c>
      <c r="G456" s="5" t="s">
        <v>15</v>
      </c>
      <c r="H456" s="4" t="s">
        <v>22</v>
      </c>
      <c r="J456" s="14" t="s">
        <v>14</v>
      </c>
      <c r="K456" s="5" t="s">
        <v>15</v>
      </c>
      <c r="L456" s="4" t="s">
        <v>17</v>
      </c>
    </row>
    <row r="457" spans="1:13" ht="18" customHeight="1">
      <c r="F457" s="23">
        <f>F18+F33+F48+F63+F78+F93+F108+F123+F138+F153+F168+F183+F198+F213+F228+F243+F258+F273+F288+F303+F318+F333+F348+F363+F378+F393+F408+F423+F438+F453</f>
        <v>3500000</v>
      </c>
      <c r="G457" s="23">
        <f>G18+G33+G48+G63+G78+G93+G108+G123+G138+G153+G168+G183+G198+G213+G228+G243+G258+G273+G288+G303+G318+G333+G348+G363+G378+G393+G408+G423+G438+G453</f>
        <v>4668521.25</v>
      </c>
      <c r="H457" s="23">
        <f>F457+G457</f>
        <v>8168521.25</v>
      </c>
      <c r="I457" s="23"/>
      <c r="J457" s="23">
        <f>J18+J33+J48+J63+J78+J93+J108+J123+J138+J153+J168+J183+J198+J213+J228+J243+J258+J273+J288+J303+J318+J333+J348+J363+J378+J393+J408+J423+J438+J453</f>
        <v>3500000</v>
      </c>
      <c r="K457" s="23">
        <f>K18+K33+K48+K63+K78+K93+K108+K123+K138+K153+K168+K183+K198+K213+K228+K243+K258+K273+K288+K303+K318+K333+K348+K363+K378+K393+K408+K423+K438+K453</f>
        <v>3550633.5</v>
      </c>
      <c r="L457" s="23">
        <f>J457+K457</f>
        <v>7050633.5</v>
      </c>
    </row>
  </sheetData>
  <mergeCells count="76">
    <mergeCell ref="D437:D438"/>
    <mergeCell ref="E437:E438"/>
    <mergeCell ref="D452:D453"/>
    <mergeCell ref="E452:E453"/>
    <mergeCell ref="D392:D393"/>
    <mergeCell ref="E392:E393"/>
    <mergeCell ref="D407:D408"/>
    <mergeCell ref="E407:E408"/>
    <mergeCell ref="D422:D423"/>
    <mergeCell ref="E422:E423"/>
    <mergeCell ref="F3:F4"/>
    <mergeCell ref="F2:H2"/>
    <mergeCell ref="A1:M1"/>
    <mergeCell ref="G3:G4"/>
    <mergeCell ref="H3:H4"/>
    <mergeCell ref="J2:L2"/>
    <mergeCell ref="M3:M4"/>
    <mergeCell ref="I3:I4"/>
    <mergeCell ref="J3:J4"/>
    <mergeCell ref="K3:K4"/>
    <mergeCell ref="L3:L4"/>
    <mergeCell ref="D3:D4"/>
    <mergeCell ref="A2:A4"/>
    <mergeCell ref="B2:B4"/>
    <mergeCell ref="C2:C4"/>
    <mergeCell ref="E3:E4"/>
    <mergeCell ref="D17:D18"/>
    <mergeCell ref="E17:E18"/>
    <mergeCell ref="D32:D33"/>
    <mergeCell ref="E32:E33"/>
    <mergeCell ref="D47:D48"/>
    <mergeCell ref="E47:E48"/>
    <mergeCell ref="D62:D63"/>
    <mergeCell ref="E62:E63"/>
    <mergeCell ref="D77:D78"/>
    <mergeCell ref="E77:E78"/>
    <mergeCell ref="D92:D93"/>
    <mergeCell ref="E92:E93"/>
    <mergeCell ref="D107:D108"/>
    <mergeCell ref="E107:E108"/>
    <mergeCell ref="D122:D123"/>
    <mergeCell ref="E122:E123"/>
    <mergeCell ref="D137:D138"/>
    <mergeCell ref="E137:E138"/>
    <mergeCell ref="D152:D153"/>
    <mergeCell ref="E152:E153"/>
    <mergeCell ref="D167:D168"/>
    <mergeCell ref="E167:E168"/>
    <mergeCell ref="D182:D183"/>
    <mergeCell ref="E182:E183"/>
    <mergeCell ref="D197:D198"/>
    <mergeCell ref="E197:E198"/>
    <mergeCell ref="D212:D213"/>
    <mergeCell ref="E212:E213"/>
    <mergeCell ref="D227:D228"/>
    <mergeCell ref="E227:E228"/>
    <mergeCell ref="D242:D243"/>
    <mergeCell ref="E242:E243"/>
    <mergeCell ref="D257:D258"/>
    <mergeCell ref="E257:E258"/>
    <mergeCell ref="D272:D273"/>
    <mergeCell ref="E272:E273"/>
    <mergeCell ref="D287:D288"/>
    <mergeCell ref="E287:E288"/>
    <mergeCell ref="D302:D303"/>
    <mergeCell ref="E302:E303"/>
    <mergeCell ref="D317:D318"/>
    <mergeCell ref="E317:E318"/>
    <mergeCell ref="D377:D378"/>
    <mergeCell ref="E377:E378"/>
    <mergeCell ref="D332:D333"/>
    <mergeCell ref="E332:E333"/>
    <mergeCell ref="D347:D348"/>
    <mergeCell ref="E347:E348"/>
    <mergeCell ref="D362:D363"/>
    <mergeCell ref="E362:E36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82"/>
  <sheetViews>
    <sheetView workbookViewId="0">
      <selection activeCell="J5" sqref="J1:M1048576"/>
    </sheetView>
  </sheetViews>
  <sheetFormatPr defaultRowHeight="18.75"/>
  <cols>
    <col min="1" max="1" width="12.5" style="1" customWidth="1"/>
    <col min="2" max="2" width="4.25" style="22" customWidth="1"/>
    <col min="3" max="3" width="5.625" style="22" customWidth="1"/>
    <col min="4" max="4" width="4.25" style="22" customWidth="1"/>
    <col min="5" max="5" width="5" style="22" customWidth="1"/>
    <col min="6" max="6" width="11.25" style="1" customWidth="1"/>
    <col min="7" max="7" width="11.875" style="1" customWidth="1"/>
    <col min="8" max="8" width="11.25" style="1" customWidth="1"/>
    <col min="9" max="9" width="12.875" style="1" customWidth="1"/>
    <col min="10" max="10" width="12" style="24" customWidth="1"/>
    <col min="11" max="11" width="11.625" style="24" customWidth="1"/>
    <col min="12" max="12" width="12.625" style="24" customWidth="1"/>
    <col min="13" max="13" width="13.75" style="24" customWidth="1"/>
    <col min="14" max="16384" width="9" style="1"/>
  </cols>
  <sheetData>
    <row r="1" spans="1:13" ht="15.75" customHeight="1">
      <c r="A1" s="47" t="s">
        <v>21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>
      <c r="A2" s="32" t="s">
        <v>0</v>
      </c>
      <c r="B2" s="32" t="s">
        <v>1</v>
      </c>
      <c r="C2" s="32" t="s">
        <v>2</v>
      </c>
      <c r="D2" s="2"/>
      <c r="E2" s="2"/>
      <c r="F2" s="37" t="s">
        <v>3</v>
      </c>
      <c r="G2" s="38"/>
      <c r="H2" s="39"/>
      <c r="I2" s="3" t="s">
        <v>4</v>
      </c>
      <c r="J2" s="42" t="s">
        <v>20</v>
      </c>
      <c r="K2" s="43"/>
      <c r="L2" s="44"/>
      <c r="M2" s="25" t="s">
        <v>4</v>
      </c>
    </row>
    <row r="3" spans="1:13" ht="14.25" customHeight="1">
      <c r="A3" s="33"/>
      <c r="B3" s="33"/>
      <c r="C3" s="33"/>
      <c r="D3" s="31" t="s">
        <v>18</v>
      </c>
      <c r="E3" s="31" t="s">
        <v>9</v>
      </c>
      <c r="F3" s="35" t="s">
        <v>5</v>
      </c>
      <c r="G3" s="35" t="s">
        <v>6</v>
      </c>
      <c r="H3" s="35" t="s">
        <v>7</v>
      </c>
      <c r="I3" s="46" t="s">
        <v>8</v>
      </c>
      <c r="J3" s="45" t="s">
        <v>5</v>
      </c>
      <c r="K3" s="45" t="s">
        <v>6</v>
      </c>
      <c r="L3" s="45" t="s">
        <v>7</v>
      </c>
      <c r="M3" s="45" t="s">
        <v>8</v>
      </c>
    </row>
    <row r="4" spans="1:13" ht="14.25" customHeight="1">
      <c r="A4" s="34"/>
      <c r="B4" s="34"/>
      <c r="C4" s="34"/>
      <c r="D4" s="31"/>
      <c r="E4" s="31"/>
      <c r="F4" s="36"/>
      <c r="G4" s="36"/>
      <c r="H4" s="36"/>
      <c r="I4" s="36"/>
      <c r="J4" s="45"/>
      <c r="K4" s="45"/>
      <c r="L4" s="45"/>
      <c r="M4" s="45"/>
    </row>
    <row r="5" spans="1:13">
      <c r="A5" s="4">
        <v>3500000</v>
      </c>
      <c r="B5" s="5">
        <f>Sheet1!B5</f>
        <v>360</v>
      </c>
      <c r="C5" s="5">
        <f>Sheet1!C5</f>
        <v>6.75</v>
      </c>
      <c r="D5" s="6">
        <v>31</v>
      </c>
      <c r="E5" s="2">
        <v>1</v>
      </c>
      <c r="F5" s="7">
        <f>(H5-G5)</f>
        <v>2635.8648867368174</v>
      </c>
      <c r="G5" s="8">
        <f t="shared" ref="G5:G16" si="0">SUM(A5*(C5/100)*D5/365)</f>
        <v>20065.068493150688</v>
      </c>
      <c r="H5" s="8">
        <f>(C5/1200)/((1-(POWER((1/(1+(C5/1200))),B5))))*A5</f>
        <v>22700.933379887505</v>
      </c>
      <c r="I5" s="8">
        <f t="shared" ref="I5:I16" si="1">A5-F5</f>
        <v>3497364.135113263</v>
      </c>
      <c r="J5" s="26">
        <f>IF((MOD((Sheet1!A5/Sheet1!B5),10))=0,((Sheet1!A5/Sheet1!B5)+0),(Sheet1!A5/Sheet1!B5)-MOD((Sheet1!A5/Sheet1!B5),10)+10)</f>
        <v>9730</v>
      </c>
      <c r="K5" s="26">
        <f>SUM(Sheet1!A5*(Sheet1!C5/100)*(Sheet1!D5/365))</f>
        <v>20065.068493150688</v>
      </c>
      <c r="L5" s="26">
        <f t="shared" ref="L5:L16" si="2">SUM(J5+K5)</f>
        <v>29795.068493150688</v>
      </c>
      <c r="M5" s="26">
        <f>Sheet1!A5-J5</f>
        <v>3490270</v>
      </c>
    </row>
    <row r="6" spans="1:13">
      <c r="A6" s="7">
        <f t="shared" ref="A6:A16" si="3">M5</f>
        <v>3490270</v>
      </c>
      <c r="B6" s="6">
        <f t="shared" ref="B6:B16" si="4">B5</f>
        <v>360</v>
      </c>
      <c r="C6" s="6">
        <f t="shared" ref="C6:C16" si="5">C5</f>
        <v>6.75</v>
      </c>
      <c r="D6" s="6">
        <v>28</v>
      </c>
      <c r="E6" s="2">
        <v>2</v>
      </c>
      <c r="F6" s="7">
        <f t="shared" ref="F6:F16" si="6">H6-G6</f>
        <v>4628.0284483806572</v>
      </c>
      <c r="G6" s="8">
        <f t="shared" si="0"/>
        <v>18072.904931506848</v>
      </c>
      <c r="H6" s="8">
        <f>H5</f>
        <v>22700.933379887505</v>
      </c>
      <c r="I6" s="8">
        <f t="shared" si="1"/>
        <v>3485641.9715516195</v>
      </c>
      <c r="J6" s="26">
        <f t="shared" ref="J6:J16" si="7">IF((MOD(J5,10))=0,(J5+0),J5-MOD(J5,10)+10)</f>
        <v>9730</v>
      </c>
      <c r="K6" s="26">
        <f>SUM(M5*(Sheet1!C6/100)*(Sheet1!D6/365))</f>
        <v>18072.904931506851</v>
      </c>
      <c r="L6" s="26">
        <f t="shared" si="2"/>
        <v>27802.904931506851</v>
      </c>
      <c r="M6" s="26">
        <f t="shared" ref="M6:M16" si="8">M5-J6</f>
        <v>3480540</v>
      </c>
    </row>
    <row r="7" spans="1:13">
      <c r="A7" s="8">
        <f t="shared" si="3"/>
        <v>3480540</v>
      </c>
      <c r="B7" s="6">
        <f t="shared" si="4"/>
        <v>360</v>
      </c>
      <c r="C7" s="6">
        <f t="shared" si="5"/>
        <v>6.75</v>
      </c>
      <c r="D7" s="6">
        <v>31</v>
      </c>
      <c r="E7" s="2">
        <v>3</v>
      </c>
      <c r="F7" s="7">
        <f t="shared" si="6"/>
        <v>2747.4266675587387</v>
      </c>
      <c r="G7" s="8">
        <f t="shared" si="0"/>
        <v>19953.506712328766</v>
      </c>
      <c r="H7" s="8">
        <f>H5</f>
        <v>22700.933379887505</v>
      </c>
      <c r="I7" s="8">
        <f t="shared" si="1"/>
        <v>3477792.573332441</v>
      </c>
      <c r="J7" s="26">
        <f t="shared" si="7"/>
        <v>9730</v>
      </c>
      <c r="K7" s="26">
        <f>SUM(M6*(Sheet1!C7/100)*(Sheet1!D7/365))</f>
        <v>19953.506712328766</v>
      </c>
      <c r="L7" s="26">
        <f t="shared" si="2"/>
        <v>29683.506712328766</v>
      </c>
      <c r="M7" s="26">
        <f t="shared" si="8"/>
        <v>3470810</v>
      </c>
    </row>
    <row r="8" spans="1:13">
      <c r="A8" s="7">
        <f t="shared" si="3"/>
        <v>3470810</v>
      </c>
      <c r="B8" s="6">
        <f t="shared" si="4"/>
        <v>360</v>
      </c>
      <c r="C8" s="6">
        <f t="shared" si="5"/>
        <v>6.75</v>
      </c>
      <c r="D8" s="6">
        <v>30</v>
      </c>
      <c r="E8" s="2">
        <v>4</v>
      </c>
      <c r="F8" s="7">
        <f t="shared" si="6"/>
        <v>3445.069681257366</v>
      </c>
      <c r="G8" s="8">
        <f t="shared" si="0"/>
        <v>19255.863698630139</v>
      </c>
      <c r="H8" s="8">
        <f>H5</f>
        <v>22700.933379887505</v>
      </c>
      <c r="I8" s="8">
        <f t="shared" si="1"/>
        <v>3467364.9303187425</v>
      </c>
      <c r="J8" s="26">
        <f t="shared" si="7"/>
        <v>9730</v>
      </c>
      <c r="K8" s="26">
        <f>SUM(M7*(Sheet1!C8/100)*(Sheet1!D8/365))</f>
        <v>19255.863698630139</v>
      </c>
      <c r="L8" s="26">
        <f t="shared" si="2"/>
        <v>28985.863698630139</v>
      </c>
      <c r="M8" s="26">
        <f t="shared" si="8"/>
        <v>3461080</v>
      </c>
    </row>
    <row r="9" spans="1:13">
      <c r="A9" s="8">
        <f t="shared" si="3"/>
        <v>3461080</v>
      </c>
      <c r="B9" s="6">
        <f t="shared" si="4"/>
        <v>360</v>
      </c>
      <c r="C9" s="6">
        <f t="shared" si="5"/>
        <v>6.75</v>
      </c>
      <c r="D9" s="6">
        <v>31</v>
      </c>
      <c r="E9" s="2">
        <v>5</v>
      </c>
      <c r="F9" s="7">
        <f t="shared" si="6"/>
        <v>2858.9884483806563</v>
      </c>
      <c r="G9" s="8">
        <f t="shared" si="0"/>
        <v>19841.944931506849</v>
      </c>
      <c r="H9" s="8">
        <f>H5</f>
        <v>22700.933379887505</v>
      </c>
      <c r="I9" s="8">
        <f t="shared" si="1"/>
        <v>3458221.0115516195</v>
      </c>
      <c r="J9" s="26">
        <f t="shared" si="7"/>
        <v>9730</v>
      </c>
      <c r="K9" s="26">
        <f>SUM(M8*(Sheet1!C9/100)*(Sheet1!D9/365))</f>
        <v>19841.944931506852</v>
      </c>
      <c r="L9" s="26">
        <f t="shared" si="2"/>
        <v>29571.944931506852</v>
      </c>
      <c r="M9" s="26">
        <f t="shared" si="8"/>
        <v>3451350</v>
      </c>
    </row>
    <row r="10" spans="1:13">
      <c r="A10" s="7">
        <f t="shared" si="3"/>
        <v>3451350</v>
      </c>
      <c r="B10" s="6">
        <f t="shared" si="4"/>
        <v>360</v>
      </c>
      <c r="C10" s="6">
        <f t="shared" si="5"/>
        <v>6.75</v>
      </c>
      <c r="D10" s="6">
        <v>30</v>
      </c>
      <c r="E10" s="2">
        <v>6</v>
      </c>
      <c r="F10" s="7">
        <f t="shared" si="6"/>
        <v>3553.0326949559967</v>
      </c>
      <c r="G10" s="8">
        <f t="shared" si="0"/>
        <v>19147.900684931508</v>
      </c>
      <c r="H10" s="8">
        <f>H5</f>
        <v>22700.933379887505</v>
      </c>
      <c r="I10" s="8">
        <f t="shared" si="1"/>
        <v>3447796.9673050442</v>
      </c>
      <c r="J10" s="26">
        <f t="shared" si="7"/>
        <v>9730</v>
      </c>
      <c r="K10" s="26">
        <f>SUM(M9*(Sheet1!C10/100)*(Sheet1!D10/365))</f>
        <v>19147.900684931508</v>
      </c>
      <c r="L10" s="26">
        <f t="shared" si="2"/>
        <v>28877.900684931508</v>
      </c>
      <c r="M10" s="26">
        <f t="shared" si="8"/>
        <v>3441620</v>
      </c>
    </row>
    <row r="11" spans="1:13">
      <c r="A11" s="7">
        <f t="shared" si="3"/>
        <v>3441620</v>
      </c>
      <c r="B11" s="6">
        <f t="shared" si="4"/>
        <v>360</v>
      </c>
      <c r="C11" s="6">
        <f t="shared" si="5"/>
        <v>6.75</v>
      </c>
      <c r="D11" s="6">
        <v>31</v>
      </c>
      <c r="E11" s="2">
        <v>7</v>
      </c>
      <c r="F11" s="7">
        <f t="shared" si="6"/>
        <v>2970.5502292025703</v>
      </c>
      <c r="G11" s="8">
        <f t="shared" si="0"/>
        <v>19730.383150684935</v>
      </c>
      <c r="H11" s="8">
        <f>H5</f>
        <v>22700.933379887505</v>
      </c>
      <c r="I11" s="8">
        <f t="shared" si="1"/>
        <v>3438649.4497707975</v>
      </c>
      <c r="J11" s="26">
        <f t="shared" si="7"/>
        <v>9730</v>
      </c>
      <c r="K11" s="26">
        <f>SUM(M10*(Sheet1!C11/100)*(Sheet1!D11/365))</f>
        <v>19730.383150684931</v>
      </c>
      <c r="L11" s="26">
        <f t="shared" si="2"/>
        <v>29460.383150684931</v>
      </c>
      <c r="M11" s="26">
        <f t="shared" si="8"/>
        <v>3431890</v>
      </c>
    </row>
    <row r="12" spans="1:13">
      <c r="A12" s="7">
        <f t="shared" si="3"/>
        <v>3431890</v>
      </c>
      <c r="B12" s="6">
        <f t="shared" si="4"/>
        <v>360</v>
      </c>
      <c r="C12" s="6">
        <f t="shared" si="5"/>
        <v>6.75</v>
      </c>
      <c r="D12" s="6">
        <v>31</v>
      </c>
      <c r="E12" s="2">
        <v>8</v>
      </c>
      <c r="F12" s="7">
        <f t="shared" si="6"/>
        <v>3026.3311196135328</v>
      </c>
      <c r="G12" s="8">
        <f t="shared" si="0"/>
        <v>19674.602260273972</v>
      </c>
      <c r="H12" s="8">
        <f>H5</f>
        <v>22700.933379887505</v>
      </c>
      <c r="I12" s="8">
        <f t="shared" si="1"/>
        <v>3428863.6688803863</v>
      </c>
      <c r="J12" s="26">
        <f t="shared" si="7"/>
        <v>9730</v>
      </c>
      <c r="K12" s="26">
        <f>SUM(M11*(Sheet1!C12/100)*(Sheet1!D12/365))</f>
        <v>19674.602260273972</v>
      </c>
      <c r="L12" s="26">
        <f t="shared" si="2"/>
        <v>29404.602260273972</v>
      </c>
      <c r="M12" s="26">
        <f t="shared" si="8"/>
        <v>3422160</v>
      </c>
    </row>
    <row r="13" spans="1:13">
      <c r="A13" s="7">
        <f t="shared" si="3"/>
        <v>3422160</v>
      </c>
      <c r="B13" s="6">
        <f t="shared" si="4"/>
        <v>360</v>
      </c>
      <c r="C13" s="6">
        <f t="shared" si="5"/>
        <v>6.75</v>
      </c>
      <c r="D13" s="6">
        <v>30</v>
      </c>
      <c r="E13" s="2">
        <v>9</v>
      </c>
      <c r="F13" s="7">
        <f t="shared" si="6"/>
        <v>3714.9772155039391</v>
      </c>
      <c r="G13" s="8">
        <f t="shared" si="0"/>
        <v>18985.956164383566</v>
      </c>
      <c r="H13" s="8">
        <f>H5</f>
        <v>22700.933379887505</v>
      </c>
      <c r="I13" s="8">
        <f t="shared" si="1"/>
        <v>3418445.0227844962</v>
      </c>
      <c r="J13" s="26">
        <f t="shared" si="7"/>
        <v>9730</v>
      </c>
      <c r="K13" s="26">
        <f>SUM(M12*(Sheet1!C13/100)*(Sheet1!D13/365))</f>
        <v>18985.956164383562</v>
      </c>
      <c r="L13" s="26">
        <f t="shared" si="2"/>
        <v>28715.956164383562</v>
      </c>
      <c r="M13" s="26">
        <f t="shared" si="8"/>
        <v>3412430</v>
      </c>
    </row>
    <row r="14" spans="1:13">
      <c r="A14" s="7">
        <f t="shared" si="3"/>
        <v>3412430</v>
      </c>
      <c r="B14" s="6">
        <f t="shared" si="4"/>
        <v>360</v>
      </c>
      <c r="C14" s="6">
        <f t="shared" si="5"/>
        <v>6.75</v>
      </c>
      <c r="D14" s="6">
        <v>31</v>
      </c>
      <c r="E14" s="2">
        <v>10</v>
      </c>
      <c r="F14" s="7">
        <f t="shared" si="6"/>
        <v>3137.8929004354504</v>
      </c>
      <c r="G14" s="8">
        <f t="shared" si="0"/>
        <v>19563.040479452055</v>
      </c>
      <c r="H14" s="8">
        <f>H5</f>
        <v>22700.933379887505</v>
      </c>
      <c r="I14" s="8">
        <f t="shared" si="1"/>
        <v>3409292.1070995647</v>
      </c>
      <c r="J14" s="26">
        <f t="shared" si="7"/>
        <v>9730</v>
      </c>
      <c r="K14" s="26">
        <f>SUM(M13*(Sheet1!C14/100)*(Sheet1!D14/365))</f>
        <v>19563.040479452055</v>
      </c>
      <c r="L14" s="26">
        <f t="shared" si="2"/>
        <v>29293.040479452055</v>
      </c>
      <c r="M14" s="26">
        <f t="shared" si="8"/>
        <v>3402700</v>
      </c>
    </row>
    <row r="15" spans="1:13">
      <c r="A15" s="7">
        <f t="shared" si="3"/>
        <v>3402700</v>
      </c>
      <c r="B15" s="6">
        <f t="shared" si="4"/>
        <v>360</v>
      </c>
      <c r="C15" s="6">
        <f t="shared" si="5"/>
        <v>6.75</v>
      </c>
      <c r="D15" s="6">
        <v>30</v>
      </c>
      <c r="E15" s="2">
        <v>11</v>
      </c>
      <c r="F15" s="7">
        <f t="shared" si="6"/>
        <v>3822.9402292025698</v>
      </c>
      <c r="G15" s="8">
        <f t="shared" si="0"/>
        <v>18877.993150684935</v>
      </c>
      <c r="H15" s="8">
        <f>H5</f>
        <v>22700.933379887505</v>
      </c>
      <c r="I15" s="8">
        <f t="shared" si="1"/>
        <v>3398877.0597707974</v>
      </c>
      <c r="J15" s="26">
        <f t="shared" si="7"/>
        <v>9730</v>
      </c>
      <c r="K15" s="26">
        <f>SUM(M14*(Sheet1!C15/100)*(Sheet1!D15/365))</f>
        <v>18877.993150684932</v>
      </c>
      <c r="L15" s="26">
        <f t="shared" si="2"/>
        <v>28607.993150684932</v>
      </c>
      <c r="M15" s="26">
        <f t="shared" si="8"/>
        <v>3392970</v>
      </c>
    </row>
    <row r="16" spans="1:13">
      <c r="A16" s="7">
        <f t="shared" si="3"/>
        <v>3392970</v>
      </c>
      <c r="B16" s="6">
        <f t="shared" si="4"/>
        <v>360</v>
      </c>
      <c r="C16" s="6">
        <f t="shared" si="5"/>
        <v>6.75</v>
      </c>
      <c r="D16" s="6">
        <v>31</v>
      </c>
      <c r="E16" s="2">
        <v>12</v>
      </c>
      <c r="F16" s="7">
        <f t="shared" si="6"/>
        <v>3249.4546812573681</v>
      </c>
      <c r="G16" s="8">
        <f t="shared" si="0"/>
        <v>19451.478698630137</v>
      </c>
      <c r="H16" s="8">
        <f>H5</f>
        <v>22700.933379887505</v>
      </c>
      <c r="I16" s="8">
        <f t="shared" si="1"/>
        <v>3389720.5453187427</v>
      </c>
      <c r="J16" s="26">
        <f t="shared" si="7"/>
        <v>9730</v>
      </c>
      <c r="K16" s="26">
        <f>SUM(M15*(Sheet1!C16/100)*(Sheet1!D16/365))</f>
        <v>19451.478698630137</v>
      </c>
      <c r="L16" s="26">
        <f t="shared" si="2"/>
        <v>29181.478698630137</v>
      </c>
      <c r="M16" s="26">
        <f t="shared" si="8"/>
        <v>3383240</v>
      </c>
    </row>
    <row r="17" spans="1:13">
      <c r="A17" s="10"/>
      <c r="B17" s="11"/>
      <c r="C17" s="11"/>
      <c r="D17" s="29" t="s">
        <v>16</v>
      </c>
      <c r="E17" s="29">
        <v>1</v>
      </c>
      <c r="F17" s="12" t="s">
        <v>10</v>
      </c>
      <c r="G17" s="13" t="s">
        <v>11</v>
      </c>
      <c r="H17" s="13" t="s">
        <v>17</v>
      </c>
      <c r="I17" s="13" t="s">
        <v>13</v>
      </c>
      <c r="J17" s="27" t="s">
        <v>10</v>
      </c>
      <c r="K17" s="28" t="s">
        <v>11</v>
      </c>
      <c r="L17" s="28" t="s">
        <v>12</v>
      </c>
      <c r="M17" s="28" t="s">
        <v>13</v>
      </c>
    </row>
    <row r="18" spans="1:13">
      <c r="A18" s="10"/>
      <c r="B18" s="11"/>
      <c r="C18" s="11"/>
      <c r="D18" s="30"/>
      <c r="E18" s="30"/>
      <c r="F18" s="12">
        <f>SUM(F5:F16)</f>
        <v>39790.557202485666</v>
      </c>
      <c r="G18" s="13">
        <f>SUM(G5:G16)</f>
        <v>232620.64335616439</v>
      </c>
      <c r="H18" s="13">
        <f>F18+G18</f>
        <v>272411.20055865007</v>
      </c>
      <c r="I18" s="13">
        <f>A5-F18</f>
        <v>3460209.4427975141</v>
      </c>
      <c r="J18" s="28">
        <f>SUM(J5:J16)</f>
        <v>116760</v>
      </c>
      <c r="K18" s="28">
        <f>SUM(K5:K16)</f>
        <v>232620.64335616439</v>
      </c>
      <c r="L18" s="28">
        <f>SUM(L5:L16)</f>
        <v>349380.64335616439</v>
      </c>
      <c r="M18" s="28">
        <f>M16</f>
        <v>3383240</v>
      </c>
    </row>
    <row r="19" spans="1:13">
      <c r="A19" s="16"/>
      <c r="B19" s="17"/>
      <c r="C19" s="17"/>
      <c r="D19" s="17"/>
      <c r="E19" s="17"/>
      <c r="F19" s="16"/>
      <c r="G19" s="18"/>
      <c r="H19" s="18"/>
      <c r="I19" s="18"/>
      <c r="J19" s="18"/>
      <c r="K19" s="18"/>
      <c r="L19" s="18"/>
      <c r="M19" s="18"/>
    </row>
    <row r="20" spans="1:13">
      <c r="A20" s="19">
        <f>M16</f>
        <v>3383240</v>
      </c>
      <c r="B20" s="20">
        <f t="shared" ref="B20:C31" si="9">B5</f>
        <v>360</v>
      </c>
      <c r="C20" s="20">
        <f t="shared" si="9"/>
        <v>6.75</v>
      </c>
      <c r="D20" s="20">
        <v>31</v>
      </c>
      <c r="E20" s="2">
        <v>13</v>
      </c>
      <c r="F20" s="19">
        <f t="shared" ref="F20:F31" si="10">H20-G20</f>
        <v>3305.2355716683269</v>
      </c>
      <c r="G20" s="21">
        <f t="shared" ref="G20:G31" si="11">SUM(A20*(C20/100)*D20/365)</f>
        <v>19395.697808219178</v>
      </c>
      <c r="H20" s="21">
        <f t="shared" ref="H20:H30" si="12">H6</f>
        <v>22700.933379887505</v>
      </c>
      <c r="I20" s="21">
        <f t="shared" ref="I20:I31" si="13">A20-F20</f>
        <v>3379934.7644283315</v>
      </c>
      <c r="J20" s="26">
        <f>IF((MOD(J16,10))=0,(J16+0),J16-MOD(J16,10)+10)</f>
        <v>9730</v>
      </c>
      <c r="K20" s="26">
        <f>SUM(M18*(Sheet1!C5/100)*(Sheet1!D5/365))</f>
        <v>19395.697808219178</v>
      </c>
      <c r="L20" s="26">
        <f t="shared" ref="L20:L31" si="14">J20+K20</f>
        <v>29125.697808219178</v>
      </c>
      <c r="M20" s="26">
        <f>M18-J20</f>
        <v>3373510</v>
      </c>
    </row>
    <row r="21" spans="1:13">
      <c r="A21" s="19">
        <f t="shared" ref="A21:A31" si="15">M20</f>
        <v>3373510</v>
      </c>
      <c r="B21" s="20">
        <f t="shared" si="9"/>
        <v>360</v>
      </c>
      <c r="C21" s="20">
        <f t="shared" si="9"/>
        <v>6.75</v>
      </c>
      <c r="D21" s="20">
        <v>28</v>
      </c>
      <c r="E21" s="2">
        <v>14</v>
      </c>
      <c r="F21" s="19">
        <f t="shared" si="10"/>
        <v>5232.6213250929832</v>
      </c>
      <c r="G21" s="21">
        <f t="shared" si="11"/>
        <v>17468.312054794522</v>
      </c>
      <c r="H21" s="21">
        <f t="shared" si="12"/>
        <v>22700.933379887505</v>
      </c>
      <c r="I21" s="21">
        <f t="shared" si="13"/>
        <v>3368277.3786749071</v>
      </c>
      <c r="J21" s="26">
        <f t="shared" ref="J21:J31" si="16">IF((MOD(J20,10))=0,(J20+0),J20-MOD(J20,10)+10)</f>
        <v>9730</v>
      </c>
      <c r="K21" s="26">
        <f>SUM(M20*(Sheet1!C6/100)*(Sheet1!D6/365))</f>
        <v>17468.312054794522</v>
      </c>
      <c r="L21" s="26">
        <f t="shared" si="14"/>
        <v>27198.312054794522</v>
      </c>
      <c r="M21" s="26">
        <f t="shared" ref="M21:M31" si="17">M20-J21</f>
        <v>3363780</v>
      </c>
    </row>
    <row r="22" spans="1:13">
      <c r="A22" s="19">
        <f t="shared" si="15"/>
        <v>3363780</v>
      </c>
      <c r="B22" s="20">
        <f t="shared" si="9"/>
        <v>360</v>
      </c>
      <c r="C22" s="20">
        <f t="shared" si="9"/>
        <v>6.75</v>
      </c>
      <c r="D22" s="20">
        <v>31</v>
      </c>
      <c r="E22" s="2">
        <v>15</v>
      </c>
      <c r="F22" s="19">
        <f t="shared" si="10"/>
        <v>3416.7973524902445</v>
      </c>
      <c r="G22" s="21">
        <f t="shared" si="11"/>
        <v>19284.13602739726</v>
      </c>
      <c r="H22" s="21">
        <f t="shared" si="12"/>
        <v>22700.933379887505</v>
      </c>
      <c r="I22" s="21">
        <f t="shared" si="13"/>
        <v>3360363.20264751</v>
      </c>
      <c r="J22" s="26">
        <f t="shared" si="16"/>
        <v>9730</v>
      </c>
      <c r="K22" s="26">
        <f>SUM(M21*(Sheet1!C7/100)*(Sheet1!D7/365))</f>
        <v>19284.13602739726</v>
      </c>
      <c r="L22" s="26">
        <f t="shared" si="14"/>
        <v>29014.13602739726</v>
      </c>
      <c r="M22" s="26">
        <f t="shared" si="17"/>
        <v>3354050</v>
      </c>
    </row>
    <row r="23" spans="1:13">
      <c r="A23" s="19">
        <f t="shared" si="15"/>
        <v>3354050</v>
      </c>
      <c r="B23" s="20">
        <f t="shared" si="9"/>
        <v>360</v>
      </c>
      <c r="C23" s="20">
        <f t="shared" si="9"/>
        <v>6.75</v>
      </c>
      <c r="D23" s="20">
        <v>30</v>
      </c>
      <c r="E23" s="2">
        <v>16</v>
      </c>
      <c r="F23" s="19">
        <f t="shared" si="10"/>
        <v>4092.8477634491464</v>
      </c>
      <c r="G23" s="21">
        <f t="shared" si="11"/>
        <v>18608.085616438359</v>
      </c>
      <c r="H23" s="21">
        <f t="shared" si="12"/>
        <v>22700.933379887505</v>
      </c>
      <c r="I23" s="21">
        <f t="shared" si="13"/>
        <v>3349957.152236551</v>
      </c>
      <c r="J23" s="26">
        <f t="shared" si="16"/>
        <v>9730</v>
      </c>
      <c r="K23" s="26">
        <f>SUM(M21*(Sheet1!C8/100)*(Sheet1!D8/365))</f>
        <v>18662.067123287674</v>
      </c>
      <c r="L23" s="26">
        <f t="shared" si="14"/>
        <v>28392.067123287674</v>
      </c>
      <c r="M23" s="26">
        <f t="shared" si="17"/>
        <v>3344320</v>
      </c>
    </row>
    <row r="24" spans="1:13">
      <c r="A24" s="19">
        <f t="shared" si="15"/>
        <v>3344320</v>
      </c>
      <c r="B24" s="20">
        <f t="shared" si="9"/>
        <v>360</v>
      </c>
      <c r="C24" s="20">
        <f t="shared" si="9"/>
        <v>6.75</v>
      </c>
      <c r="D24" s="20">
        <v>31</v>
      </c>
      <c r="E24" s="2">
        <v>17</v>
      </c>
      <c r="F24" s="19">
        <f t="shared" si="10"/>
        <v>3528.3591333121622</v>
      </c>
      <c r="G24" s="21">
        <f t="shared" si="11"/>
        <v>19172.574246575343</v>
      </c>
      <c r="H24" s="21">
        <f t="shared" si="12"/>
        <v>22700.933379887505</v>
      </c>
      <c r="I24" s="21">
        <f t="shared" si="13"/>
        <v>3340791.640866688</v>
      </c>
      <c r="J24" s="26">
        <f t="shared" si="16"/>
        <v>9730</v>
      </c>
      <c r="K24" s="26">
        <f>SUM(M22*(Sheet1!C9/100)*(Sheet1!D9/365))</f>
        <v>19228.355136986302</v>
      </c>
      <c r="L24" s="26">
        <f t="shared" si="14"/>
        <v>28958.355136986302</v>
      </c>
      <c r="M24" s="26">
        <f t="shared" si="17"/>
        <v>3334590</v>
      </c>
    </row>
    <row r="25" spans="1:13">
      <c r="A25" s="19">
        <f t="shared" si="15"/>
        <v>3334590</v>
      </c>
      <c r="B25" s="20">
        <f t="shared" si="9"/>
        <v>360</v>
      </c>
      <c r="C25" s="20">
        <f t="shared" si="9"/>
        <v>6.75</v>
      </c>
      <c r="D25" s="20">
        <v>30</v>
      </c>
      <c r="E25" s="2">
        <v>18</v>
      </c>
      <c r="F25" s="19">
        <f t="shared" si="10"/>
        <v>4200.8107771477808</v>
      </c>
      <c r="G25" s="21">
        <f t="shared" si="11"/>
        <v>18500.122602739724</v>
      </c>
      <c r="H25" s="21">
        <f t="shared" si="12"/>
        <v>22700.933379887505</v>
      </c>
      <c r="I25" s="21">
        <f t="shared" si="13"/>
        <v>3330389.1892228522</v>
      </c>
      <c r="J25" s="26">
        <f t="shared" si="16"/>
        <v>9730</v>
      </c>
      <c r="K25" s="26">
        <f>SUM(M23*(Sheet1!C10/100)*(Sheet1!D10/365))</f>
        <v>18554.10410958904</v>
      </c>
      <c r="L25" s="26">
        <f t="shared" si="14"/>
        <v>28284.10410958904</v>
      </c>
      <c r="M25" s="26">
        <f t="shared" si="17"/>
        <v>3324860</v>
      </c>
    </row>
    <row r="26" spans="1:13">
      <c r="A26" s="19">
        <f t="shared" si="15"/>
        <v>3324860</v>
      </c>
      <c r="B26" s="20">
        <f t="shared" si="9"/>
        <v>360</v>
      </c>
      <c r="C26" s="20">
        <f t="shared" si="9"/>
        <v>6.75</v>
      </c>
      <c r="D26" s="20">
        <v>31</v>
      </c>
      <c r="E26" s="2">
        <v>19</v>
      </c>
      <c r="F26" s="19">
        <f t="shared" si="10"/>
        <v>3639.9209141340798</v>
      </c>
      <c r="G26" s="21">
        <f t="shared" si="11"/>
        <v>19061.012465753425</v>
      </c>
      <c r="H26" s="21">
        <f t="shared" si="12"/>
        <v>22700.933379887505</v>
      </c>
      <c r="I26" s="21">
        <f t="shared" si="13"/>
        <v>3321220.079085866</v>
      </c>
      <c r="J26" s="26">
        <f t="shared" si="16"/>
        <v>9730</v>
      </c>
      <c r="K26" s="26">
        <f>SUM(M24*(Sheet1!C11/100)*(Sheet1!D11/365))</f>
        <v>19116.793356164384</v>
      </c>
      <c r="L26" s="26">
        <f t="shared" si="14"/>
        <v>28846.793356164384</v>
      </c>
      <c r="M26" s="26">
        <f t="shared" si="17"/>
        <v>3315130</v>
      </c>
    </row>
    <row r="27" spans="1:13">
      <c r="A27" s="19">
        <f t="shared" si="15"/>
        <v>3315130</v>
      </c>
      <c r="B27" s="20">
        <f t="shared" si="9"/>
        <v>360</v>
      </c>
      <c r="C27" s="20">
        <f t="shared" si="9"/>
        <v>6.75</v>
      </c>
      <c r="D27" s="20">
        <v>31</v>
      </c>
      <c r="E27" s="2">
        <v>20</v>
      </c>
      <c r="F27" s="19">
        <f t="shared" si="10"/>
        <v>3695.7018045450386</v>
      </c>
      <c r="G27" s="21">
        <f t="shared" si="11"/>
        <v>19005.231575342466</v>
      </c>
      <c r="H27" s="21">
        <f t="shared" si="12"/>
        <v>22700.933379887505</v>
      </c>
      <c r="I27" s="21">
        <f t="shared" si="13"/>
        <v>3311434.2981954548</v>
      </c>
      <c r="J27" s="26">
        <f t="shared" si="16"/>
        <v>9730</v>
      </c>
      <c r="K27" s="26">
        <f>SUM(M25*(Sheet1!C12/100)*(Sheet1!D12/365))</f>
        <v>19061.012465753425</v>
      </c>
      <c r="L27" s="26">
        <f t="shared" si="14"/>
        <v>28791.012465753425</v>
      </c>
      <c r="M27" s="26">
        <f t="shared" si="17"/>
        <v>3305400</v>
      </c>
    </row>
    <row r="28" spans="1:13">
      <c r="A28" s="19">
        <f t="shared" si="15"/>
        <v>3305400</v>
      </c>
      <c r="B28" s="20">
        <f t="shared" si="9"/>
        <v>360</v>
      </c>
      <c r="C28" s="20">
        <f t="shared" si="9"/>
        <v>6.75</v>
      </c>
      <c r="D28" s="20">
        <v>30</v>
      </c>
      <c r="E28" s="2">
        <v>21</v>
      </c>
      <c r="F28" s="19">
        <f t="shared" si="10"/>
        <v>4362.7552976957231</v>
      </c>
      <c r="G28" s="21">
        <f t="shared" si="11"/>
        <v>18338.178082191782</v>
      </c>
      <c r="H28" s="21">
        <f t="shared" si="12"/>
        <v>22700.933379887505</v>
      </c>
      <c r="I28" s="21">
        <f t="shared" si="13"/>
        <v>3301037.2447023042</v>
      </c>
      <c r="J28" s="26">
        <f t="shared" si="16"/>
        <v>9730</v>
      </c>
      <c r="K28" s="26">
        <f>SUM(M26*(Sheet1!C13/100)*(Sheet1!D13/365))</f>
        <v>18392.159589041097</v>
      </c>
      <c r="L28" s="26">
        <f t="shared" si="14"/>
        <v>28122.159589041097</v>
      </c>
      <c r="M28" s="26">
        <f t="shared" si="17"/>
        <v>3295670</v>
      </c>
    </row>
    <row r="29" spans="1:13">
      <c r="A29" s="19">
        <f t="shared" si="15"/>
        <v>3295670</v>
      </c>
      <c r="B29" s="20">
        <f t="shared" si="9"/>
        <v>360</v>
      </c>
      <c r="C29" s="20">
        <f t="shared" si="9"/>
        <v>6.75</v>
      </c>
      <c r="D29" s="20">
        <v>31</v>
      </c>
      <c r="E29" s="2">
        <v>22</v>
      </c>
      <c r="F29" s="19">
        <f t="shared" si="10"/>
        <v>3807.2635853669562</v>
      </c>
      <c r="G29" s="21">
        <f t="shared" si="11"/>
        <v>18893.669794520549</v>
      </c>
      <c r="H29" s="21">
        <f t="shared" si="12"/>
        <v>22700.933379887505</v>
      </c>
      <c r="I29" s="21">
        <f t="shared" si="13"/>
        <v>3291862.7364146332</v>
      </c>
      <c r="J29" s="26">
        <f t="shared" si="16"/>
        <v>9730</v>
      </c>
      <c r="K29" s="26">
        <f>SUM(M27*(Sheet1!C14/100)*(Sheet1!D14/365))</f>
        <v>18949.450684931508</v>
      </c>
      <c r="L29" s="26">
        <f t="shared" si="14"/>
        <v>28679.450684931508</v>
      </c>
      <c r="M29" s="26">
        <f t="shared" si="17"/>
        <v>3285940</v>
      </c>
    </row>
    <row r="30" spans="1:13">
      <c r="A30" s="19">
        <f t="shared" si="15"/>
        <v>3285940</v>
      </c>
      <c r="B30" s="20">
        <f t="shared" si="9"/>
        <v>360</v>
      </c>
      <c r="C30" s="20">
        <f t="shared" si="9"/>
        <v>6.75</v>
      </c>
      <c r="D30" s="20">
        <v>30</v>
      </c>
      <c r="E30" s="2">
        <v>23</v>
      </c>
      <c r="F30" s="19">
        <f t="shared" si="10"/>
        <v>4470.7183113943538</v>
      </c>
      <c r="G30" s="21">
        <f t="shared" si="11"/>
        <v>18230.215068493151</v>
      </c>
      <c r="H30" s="21">
        <f t="shared" si="12"/>
        <v>22700.933379887505</v>
      </c>
      <c r="I30" s="21">
        <f t="shared" si="13"/>
        <v>3281469.2816886054</v>
      </c>
      <c r="J30" s="26">
        <f t="shared" si="16"/>
        <v>9730</v>
      </c>
      <c r="K30" s="26">
        <f>SUM(M28*(Sheet1!C15/100)*(Sheet1!D15/365))</f>
        <v>18284.196575342467</v>
      </c>
      <c r="L30" s="26">
        <f t="shared" si="14"/>
        <v>28014.196575342467</v>
      </c>
      <c r="M30" s="26">
        <f t="shared" si="17"/>
        <v>3276210</v>
      </c>
    </row>
    <row r="31" spans="1:13">
      <c r="A31" s="19">
        <f t="shared" si="15"/>
        <v>3276210</v>
      </c>
      <c r="B31" s="20">
        <f t="shared" si="9"/>
        <v>360</v>
      </c>
      <c r="C31" s="20">
        <f t="shared" si="9"/>
        <v>6.75</v>
      </c>
      <c r="D31" s="20">
        <v>31</v>
      </c>
      <c r="E31" s="2">
        <v>24</v>
      </c>
      <c r="F31" s="19">
        <f t="shared" si="10"/>
        <v>3918.8253661888739</v>
      </c>
      <c r="G31" s="21">
        <f t="shared" si="11"/>
        <v>18782.108013698631</v>
      </c>
      <c r="H31" s="21">
        <f>H20</f>
        <v>22700.933379887505</v>
      </c>
      <c r="I31" s="21">
        <f t="shared" si="13"/>
        <v>3272291.1746338112</v>
      </c>
      <c r="J31" s="26">
        <f t="shared" si="16"/>
        <v>9730</v>
      </c>
      <c r="K31" s="26">
        <f>SUM(M29*(Sheet1!C16/100)*(Sheet1!D16/365))</f>
        <v>18837.88890410959</v>
      </c>
      <c r="L31" s="26">
        <f t="shared" si="14"/>
        <v>28567.88890410959</v>
      </c>
      <c r="M31" s="26">
        <f t="shared" si="17"/>
        <v>3266480</v>
      </c>
    </row>
    <row r="32" spans="1:13">
      <c r="A32" s="10"/>
      <c r="B32" s="11"/>
      <c r="C32" s="11"/>
      <c r="D32" s="29" t="s">
        <v>16</v>
      </c>
      <c r="E32" s="29">
        <v>2</v>
      </c>
      <c r="F32" s="12" t="s">
        <v>10</v>
      </c>
      <c r="G32" s="13" t="s">
        <v>11</v>
      </c>
      <c r="H32" s="13" t="s">
        <v>17</v>
      </c>
      <c r="I32" s="13" t="s">
        <v>13</v>
      </c>
      <c r="J32" s="27" t="s">
        <v>10</v>
      </c>
      <c r="K32" s="28" t="s">
        <v>11</v>
      </c>
      <c r="L32" s="28" t="s">
        <v>12</v>
      </c>
      <c r="M32" s="28" t="s">
        <v>13</v>
      </c>
    </row>
    <row r="33" spans="1:13">
      <c r="A33" s="10"/>
      <c r="B33" s="11"/>
      <c r="C33" s="11"/>
      <c r="D33" s="30"/>
      <c r="E33" s="30"/>
      <c r="F33" s="12">
        <f>SUM(F20:F31)</f>
        <v>47671.857202485669</v>
      </c>
      <c r="G33" s="13">
        <f>SUM(G20:G31)</f>
        <v>224739.34335616441</v>
      </c>
      <c r="H33" s="13">
        <f>F33+G33</f>
        <v>272411.20055865007</v>
      </c>
      <c r="I33" s="13">
        <f>A20-F33</f>
        <v>3335568.1427975143</v>
      </c>
      <c r="J33" s="28">
        <f>SUM(J20:J31)</f>
        <v>116760</v>
      </c>
      <c r="K33" s="28">
        <f>SUM(K20:K31)</f>
        <v>225234.17383561644</v>
      </c>
      <c r="L33" s="28">
        <f>SUM(L20:L31)</f>
        <v>341994.17383561644</v>
      </c>
      <c r="M33" s="28">
        <f>M31</f>
        <v>3266480</v>
      </c>
    </row>
    <row r="34" spans="1:13">
      <c r="A34" s="16"/>
      <c r="B34" s="17"/>
      <c r="C34" s="17"/>
      <c r="D34" s="17"/>
      <c r="E34" s="17"/>
      <c r="F34" s="16"/>
      <c r="G34" s="18"/>
      <c r="H34" s="18"/>
      <c r="I34" s="18"/>
      <c r="J34" s="18"/>
      <c r="K34" s="18"/>
      <c r="L34" s="18"/>
      <c r="M34" s="18"/>
    </row>
    <row r="35" spans="1:13">
      <c r="A35" s="19">
        <f>M31</f>
        <v>3266480</v>
      </c>
      <c r="B35" s="20">
        <f t="shared" ref="B35:B46" si="18">B20</f>
        <v>360</v>
      </c>
      <c r="C35" s="20">
        <f t="shared" ref="C35:C46" si="19">C5</f>
        <v>6.75</v>
      </c>
      <c r="D35" s="20">
        <v>31</v>
      </c>
      <c r="E35" s="2">
        <v>25</v>
      </c>
      <c r="F35" s="19">
        <f t="shared" ref="F35:F46" si="20">H35-G35</f>
        <v>3974.6062565998327</v>
      </c>
      <c r="G35" s="21">
        <f t="shared" ref="G35:G46" si="21">SUM(A35*(C35/100)*D35/365)</f>
        <v>18726.327123287672</v>
      </c>
      <c r="H35" s="21">
        <f t="shared" ref="H35:H45" si="22">H21</f>
        <v>22700.933379887505</v>
      </c>
      <c r="I35" s="21">
        <f t="shared" ref="I35:I46" si="23">A35-F35</f>
        <v>3262505.3937434</v>
      </c>
      <c r="J35" s="26">
        <f>IF((MOD(J31,10))=0,(J31+0),J31-MOD(J31,10)+10)</f>
        <v>9730</v>
      </c>
      <c r="K35" s="26">
        <f>SUM(M33*(Sheet1!C20/100)*(Sheet1!D20/365))</f>
        <v>18726.327123287672</v>
      </c>
      <c r="L35" s="26">
        <f t="shared" ref="L35:L46" si="24">J35+K35</f>
        <v>28456.327123287672</v>
      </c>
      <c r="M35" s="26">
        <f>M33-J35</f>
        <v>3256750</v>
      </c>
    </row>
    <row r="36" spans="1:13">
      <c r="A36" s="19">
        <f t="shared" ref="A36:A46" si="25">M35</f>
        <v>3256750</v>
      </c>
      <c r="B36" s="20">
        <f t="shared" si="18"/>
        <v>360</v>
      </c>
      <c r="C36" s="20">
        <f t="shared" si="19"/>
        <v>6.75</v>
      </c>
      <c r="D36" s="20">
        <v>28</v>
      </c>
      <c r="E36" s="2">
        <v>26</v>
      </c>
      <c r="F36" s="19">
        <f t="shared" si="20"/>
        <v>5837.2142018053128</v>
      </c>
      <c r="G36" s="21">
        <f t="shared" si="21"/>
        <v>16863.719178082192</v>
      </c>
      <c r="H36" s="21">
        <f t="shared" si="22"/>
        <v>22700.933379887505</v>
      </c>
      <c r="I36" s="21">
        <f t="shared" si="23"/>
        <v>3250912.7857981948</v>
      </c>
      <c r="J36" s="26">
        <f t="shared" ref="J36:J46" si="26">IF((MOD(J35,10))=0,(J35+0),J35-MOD(J35,10)+10)</f>
        <v>9730</v>
      </c>
      <c r="K36" s="26">
        <f>SUM(M35*(Sheet1!C21/100)*(Sheet1!D21/365))</f>
        <v>16863.719178082192</v>
      </c>
      <c r="L36" s="26">
        <f t="shared" si="24"/>
        <v>26593.719178082192</v>
      </c>
      <c r="M36" s="26">
        <f t="shared" ref="M36:M46" si="27">M35-J36</f>
        <v>3247020</v>
      </c>
    </row>
    <row r="37" spans="1:13">
      <c r="A37" s="19">
        <f t="shared" si="25"/>
        <v>3247020</v>
      </c>
      <c r="B37" s="20">
        <f t="shared" si="18"/>
        <v>360</v>
      </c>
      <c r="C37" s="20">
        <f t="shared" si="19"/>
        <v>6.75</v>
      </c>
      <c r="D37" s="20">
        <v>31</v>
      </c>
      <c r="E37" s="2">
        <v>27</v>
      </c>
      <c r="F37" s="19">
        <f t="shared" si="20"/>
        <v>4086.1680374217503</v>
      </c>
      <c r="G37" s="21">
        <f t="shared" si="21"/>
        <v>18614.765342465755</v>
      </c>
      <c r="H37" s="21">
        <f t="shared" si="22"/>
        <v>22700.933379887505</v>
      </c>
      <c r="I37" s="21">
        <f t="shared" si="23"/>
        <v>3242933.8319625785</v>
      </c>
      <c r="J37" s="26">
        <f t="shared" si="26"/>
        <v>9730</v>
      </c>
      <c r="K37" s="26">
        <f>SUM(M36*(Sheet1!C22/100)*(Sheet1!D22/365))</f>
        <v>18614.765342465755</v>
      </c>
      <c r="L37" s="26">
        <f t="shared" si="24"/>
        <v>28344.765342465755</v>
      </c>
      <c r="M37" s="26">
        <f t="shared" si="27"/>
        <v>3237290</v>
      </c>
    </row>
    <row r="38" spans="1:13">
      <c r="A38" s="19">
        <f t="shared" si="25"/>
        <v>3237290</v>
      </c>
      <c r="B38" s="20">
        <f t="shared" si="18"/>
        <v>360</v>
      </c>
      <c r="C38" s="20">
        <f t="shared" si="19"/>
        <v>6.75</v>
      </c>
      <c r="D38" s="20">
        <v>30</v>
      </c>
      <c r="E38" s="2">
        <v>28</v>
      </c>
      <c r="F38" s="19">
        <f t="shared" si="20"/>
        <v>4740.6258456409305</v>
      </c>
      <c r="G38" s="21">
        <f t="shared" si="21"/>
        <v>17960.307534246575</v>
      </c>
      <c r="H38" s="21">
        <f t="shared" si="22"/>
        <v>22700.933379887505</v>
      </c>
      <c r="I38" s="21">
        <f t="shared" si="23"/>
        <v>3232549.3741543591</v>
      </c>
      <c r="J38" s="26">
        <f t="shared" si="26"/>
        <v>9730</v>
      </c>
      <c r="K38" s="26">
        <f>SUM(M36*(Sheet1!C23/100)*(Sheet1!D23/365))</f>
        <v>18014.28904109589</v>
      </c>
      <c r="L38" s="26">
        <f t="shared" si="24"/>
        <v>27744.28904109589</v>
      </c>
      <c r="M38" s="26">
        <f t="shared" si="27"/>
        <v>3227560</v>
      </c>
    </row>
    <row r="39" spans="1:13">
      <c r="A39" s="19">
        <f t="shared" si="25"/>
        <v>3227560</v>
      </c>
      <c r="B39" s="20">
        <f t="shared" si="18"/>
        <v>360</v>
      </c>
      <c r="C39" s="20">
        <f t="shared" si="19"/>
        <v>6.75</v>
      </c>
      <c r="D39" s="20">
        <v>31</v>
      </c>
      <c r="E39" s="2">
        <v>29</v>
      </c>
      <c r="F39" s="19">
        <f t="shared" si="20"/>
        <v>4197.729818243668</v>
      </c>
      <c r="G39" s="21">
        <f t="shared" si="21"/>
        <v>18503.203561643837</v>
      </c>
      <c r="H39" s="21">
        <f t="shared" si="22"/>
        <v>22700.933379887505</v>
      </c>
      <c r="I39" s="21">
        <f t="shared" si="23"/>
        <v>3223362.2701817565</v>
      </c>
      <c r="J39" s="26">
        <f t="shared" si="26"/>
        <v>9730</v>
      </c>
      <c r="K39" s="26">
        <f>SUM(M37*(Sheet1!C24/100)*(Sheet1!D24/365))</f>
        <v>18558.984452054796</v>
      </c>
      <c r="L39" s="26">
        <f t="shared" si="24"/>
        <v>28288.984452054796</v>
      </c>
      <c r="M39" s="26">
        <f t="shared" si="27"/>
        <v>3217830</v>
      </c>
    </row>
    <row r="40" spans="1:13">
      <c r="A40" s="19">
        <f t="shared" si="25"/>
        <v>3217830</v>
      </c>
      <c r="B40" s="20">
        <f t="shared" si="18"/>
        <v>360</v>
      </c>
      <c r="C40" s="20">
        <f t="shared" si="19"/>
        <v>6.75</v>
      </c>
      <c r="D40" s="20">
        <v>30</v>
      </c>
      <c r="E40" s="2">
        <v>30</v>
      </c>
      <c r="F40" s="19">
        <f t="shared" si="20"/>
        <v>4848.5888593395575</v>
      </c>
      <c r="G40" s="21">
        <f t="shared" si="21"/>
        <v>17852.344520547947</v>
      </c>
      <c r="H40" s="21">
        <f t="shared" si="22"/>
        <v>22700.933379887505</v>
      </c>
      <c r="I40" s="21">
        <f t="shared" si="23"/>
        <v>3212981.4111406603</v>
      </c>
      <c r="J40" s="26">
        <f t="shared" si="26"/>
        <v>9730</v>
      </c>
      <c r="K40" s="26">
        <f>SUM(M38*(Sheet1!C25/100)*(Sheet1!D25/365))</f>
        <v>17906.326027397259</v>
      </c>
      <c r="L40" s="26">
        <f t="shared" si="24"/>
        <v>27636.326027397259</v>
      </c>
      <c r="M40" s="26">
        <f t="shared" si="27"/>
        <v>3208100</v>
      </c>
    </row>
    <row r="41" spans="1:13">
      <c r="A41" s="19">
        <f t="shared" si="25"/>
        <v>3208100</v>
      </c>
      <c r="B41" s="20">
        <f t="shared" si="18"/>
        <v>360</v>
      </c>
      <c r="C41" s="20">
        <f t="shared" si="19"/>
        <v>6.75</v>
      </c>
      <c r="D41" s="20">
        <v>31</v>
      </c>
      <c r="E41" s="2">
        <v>31</v>
      </c>
      <c r="F41" s="19">
        <f t="shared" si="20"/>
        <v>4309.2915990655856</v>
      </c>
      <c r="G41" s="21">
        <f t="shared" si="21"/>
        <v>18391.641780821919</v>
      </c>
      <c r="H41" s="21">
        <f t="shared" si="22"/>
        <v>22700.933379887505</v>
      </c>
      <c r="I41" s="21">
        <f t="shared" si="23"/>
        <v>3203790.7084009345</v>
      </c>
      <c r="J41" s="26">
        <f t="shared" si="26"/>
        <v>9730</v>
      </c>
      <c r="K41" s="26">
        <f>SUM(M39*(Sheet1!C26/100)*(Sheet1!D26/365))</f>
        <v>18447.422671232878</v>
      </c>
      <c r="L41" s="26">
        <f t="shared" si="24"/>
        <v>28177.422671232878</v>
      </c>
      <c r="M41" s="26">
        <f t="shared" si="27"/>
        <v>3198370</v>
      </c>
    </row>
    <row r="42" spans="1:13">
      <c r="A42" s="19">
        <f t="shared" si="25"/>
        <v>3198370</v>
      </c>
      <c r="B42" s="20">
        <f t="shared" si="18"/>
        <v>360</v>
      </c>
      <c r="C42" s="20">
        <f t="shared" si="19"/>
        <v>6.75</v>
      </c>
      <c r="D42" s="20">
        <v>31</v>
      </c>
      <c r="E42" s="2">
        <v>32</v>
      </c>
      <c r="F42" s="19">
        <f t="shared" si="20"/>
        <v>4365.0724894765444</v>
      </c>
      <c r="G42" s="21">
        <f t="shared" si="21"/>
        <v>18335.860890410961</v>
      </c>
      <c r="H42" s="21">
        <f t="shared" si="22"/>
        <v>22700.933379887505</v>
      </c>
      <c r="I42" s="21">
        <f t="shared" si="23"/>
        <v>3194004.9275105232</v>
      </c>
      <c r="J42" s="26">
        <f t="shared" si="26"/>
        <v>9730</v>
      </c>
      <c r="K42" s="26">
        <f>SUM(M40*(Sheet1!C27/100)*(Sheet1!D27/365))</f>
        <v>18391.641780821916</v>
      </c>
      <c r="L42" s="26">
        <f t="shared" si="24"/>
        <v>28121.641780821916</v>
      </c>
      <c r="M42" s="26">
        <f t="shared" si="27"/>
        <v>3188640</v>
      </c>
    </row>
    <row r="43" spans="1:13">
      <c r="A43" s="19">
        <f t="shared" si="25"/>
        <v>3188640</v>
      </c>
      <c r="B43" s="20">
        <f t="shared" si="18"/>
        <v>360</v>
      </c>
      <c r="C43" s="20">
        <f t="shared" si="19"/>
        <v>6.75</v>
      </c>
      <c r="D43" s="20">
        <v>30</v>
      </c>
      <c r="E43" s="2">
        <v>33</v>
      </c>
      <c r="F43" s="19">
        <f t="shared" si="20"/>
        <v>5010.5333798875035</v>
      </c>
      <c r="G43" s="21">
        <f t="shared" si="21"/>
        <v>17690.400000000001</v>
      </c>
      <c r="H43" s="21">
        <f t="shared" si="22"/>
        <v>22700.933379887505</v>
      </c>
      <c r="I43" s="21">
        <f t="shared" si="23"/>
        <v>3183629.4666201123</v>
      </c>
      <c r="J43" s="26">
        <f t="shared" si="26"/>
        <v>9730</v>
      </c>
      <c r="K43" s="26">
        <f>SUM(M41*(Sheet1!C28/100)*(Sheet1!D28/365))</f>
        <v>17744.381506849313</v>
      </c>
      <c r="L43" s="26">
        <f t="shared" si="24"/>
        <v>27474.381506849313</v>
      </c>
      <c r="M43" s="26">
        <f t="shared" si="27"/>
        <v>3178910</v>
      </c>
    </row>
    <row r="44" spans="1:13">
      <c r="A44" s="19">
        <f t="shared" si="25"/>
        <v>3178910</v>
      </c>
      <c r="B44" s="20">
        <f t="shared" si="18"/>
        <v>360</v>
      </c>
      <c r="C44" s="20">
        <f t="shared" si="19"/>
        <v>6.75</v>
      </c>
      <c r="D44" s="20">
        <v>31</v>
      </c>
      <c r="E44" s="2">
        <v>34</v>
      </c>
      <c r="F44" s="19">
        <f t="shared" si="20"/>
        <v>4476.6342702984621</v>
      </c>
      <c r="G44" s="21">
        <f t="shared" si="21"/>
        <v>18224.299109589043</v>
      </c>
      <c r="H44" s="21">
        <f t="shared" si="22"/>
        <v>22700.933379887505</v>
      </c>
      <c r="I44" s="21">
        <f t="shared" si="23"/>
        <v>3174433.3657297017</v>
      </c>
      <c r="J44" s="26">
        <f t="shared" si="26"/>
        <v>9730</v>
      </c>
      <c r="K44" s="26">
        <f>SUM(M42*(Sheet1!C29/100)*(Sheet1!D29/365))</f>
        <v>18280.080000000002</v>
      </c>
      <c r="L44" s="26">
        <f t="shared" si="24"/>
        <v>28010.080000000002</v>
      </c>
      <c r="M44" s="26">
        <f t="shared" si="27"/>
        <v>3169180</v>
      </c>
    </row>
    <row r="45" spans="1:13">
      <c r="A45" s="19">
        <f t="shared" si="25"/>
        <v>3169180</v>
      </c>
      <c r="B45" s="20">
        <f t="shared" si="18"/>
        <v>360</v>
      </c>
      <c r="C45" s="20">
        <f t="shared" si="19"/>
        <v>6.75</v>
      </c>
      <c r="D45" s="20">
        <v>30</v>
      </c>
      <c r="E45" s="2">
        <v>35</v>
      </c>
      <c r="F45" s="19">
        <f t="shared" si="20"/>
        <v>5118.4963935861342</v>
      </c>
      <c r="G45" s="21">
        <f t="shared" si="21"/>
        <v>17582.436986301371</v>
      </c>
      <c r="H45" s="21">
        <f t="shared" si="22"/>
        <v>22700.933379887505</v>
      </c>
      <c r="I45" s="21">
        <f t="shared" si="23"/>
        <v>3164061.503606414</v>
      </c>
      <c r="J45" s="26">
        <f t="shared" si="26"/>
        <v>9730</v>
      </c>
      <c r="K45" s="26">
        <f>SUM(M43*(Sheet1!C30/100)*(Sheet1!D30/365))</f>
        <v>17636.418493150686</v>
      </c>
      <c r="L45" s="26">
        <f t="shared" si="24"/>
        <v>27366.418493150686</v>
      </c>
      <c r="M45" s="26">
        <f t="shared" si="27"/>
        <v>3159450</v>
      </c>
    </row>
    <row r="46" spans="1:13">
      <c r="A46" s="19">
        <f t="shared" si="25"/>
        <v>3159450</v>
      </c>
      <c r="B46" s="20">
        <f t="shared" si="18"/>
        <v>360</v>
      </c>
      <c r="C46" s="20">
        <f t="shared" si="19"/>
        <v>6.75</v>
      </c>
      <c r="D46" s="20">
        <v>31</v>
      </c>
      <c r="E46" s="2">
        <v>36</v>
      </c>
      <c r="F46" s="19">
        <f t="shared" si="20"/>
        <v>4588.1960511203833</v>
      </c>
      <c r="G46" s="21">
        <f t="shared" si="21"/>
        <v>18112.737328767122</v>
      </c>
      <c r="H46" s="21">
        <f>H35</f>
        <v>22700.933379887505</v>
      </c>
      <c r="I46" s="21">
        <f t="shared" si="23"/>
        <v>3154861.8039488797</v>
      </c>
      <c r="J46" s="26">
        <f t="shared" si="26"/>
        <v>9730</v>
      </c>
      <c r="K46" s="26">
        <f>SUM(M44*(Sheet1!C31/100)*(Sheet1!D31/365))</f>
        <v>18168.518219178084</v>
      </c>
      <c r="L46" s="26">
        <f t="shared" si="24"/>
        <v>27898.518219178084</v>
      </c>
      <c r="M46" s="26">
        <f t="shared" si="27"/>
        <v>3149720</v>
      </c>
    </row>
    <row r="47" spans="1:13">
      <c r="A47" s="10"/>
      <c r="B47" s="11"/>
      <c r="C47" s="11"/>
      <c r="D47" s="29" t="s">
        <v>16</v>
      </c>
      <c r="E47" s="29">
        <v>3</v>
      </c>
      <c r="F47" s="12" t="s">
        <v>10</v>
      </c>
      <c r="G47" s="13" t="s">
        <v>11</v>
      </c>
      <c r="H47" s="13" t="s">
        <v>17</v>
      </c>
      <c r="I47" s="13" t="s">
        <v>13</v>
      </c>
      <c r="J47" s="27" t="s">
        <v>10</v>
      </c>
      <c r="K47" s="28" t="s">
        <v>11</v>
      </c>
      <c r="L47" s="28" t="s">
        <v>12</v>
      </c>
      <c r="M47" s="28" t="s">
        <v>13</v>
      </c>
    </row>
    <row r="48" spans="1:13">
      <c r="A48" s="10"/>
      <c r="B48" s="11"/>
      <c r="C48" s="11"/>
      <c r="D48" s="30"/>
      <c r="E48" s="30"/>
      <c r="F48" s="12">
        <f>SUM(F35:F46)</f>
        <v>55553.157202485672</v>
      </c>
      <c r="G48" s="13">
        <f>SUM(G35:G46)</f>
        <v>216858.04335616442</v>
      </c>
      <c r="H48" s="13">
        <f>F48+G48</f>
        <v>272411.20055865007</v>
      </c>
      <c r="I48" s="13">
        <f>A35-F48</f>
        <v>3210926.8427975145</v>
      </c>
      <c r="J48" s="28">
        <f>SUM(J35:J46)</f>
        <v>116760</v>
      </c>
      <c r="K48" s="28">
        <f>SUM(K35:K46)</f>
        <v>217352.8738356164</v>
      </c>
      <c r="L48" s="28">
        <f>SUM(L35:L46)</f>
        <v>334112.87383561645</v>
      </c>
      <c r="M48" s="28">
        <f>M46</f>
        <v>3149720</v>
      </c>
    </row>
    <row r="49" spans="1:13">
      <c r="A49" s="16"/>
      <c r="B49" s="17"/>
      <c r="C49" s="17"/>
      <c r="D49" s="17"/>
      <c r="E49" s="17"/>
      <c r="F49" s="16"/>
      <c r="G49" s="18"/>
      <c r="H49" s="18"/>
      <c r="I49" s="18"/>
      <c r="J49" s="18"/>
      <c r="K49" s="18"/>
      <c r="L49" s="18"/>
      <c r="M49" s="18"/>
    </row>
    <row r="50" spans="1:13">
      <c r="A50" s="19">
        <f>M46</f>
        <v>3149720</v>
      </c>
      <c r="B50" s="20">
        <f t="shared" ref="B50:B61" si="28">B35</f>
        <v>360</v>
      </c>
      <c r="C50" s="20">
        <f t="shared" ref="C50:C61" si="29">C5</f>
        <v>6.75</v>
      </c>
      <c r="D50" s="20">
        <v>31</v>
      </c>
      <c r="E50" s="2">
        <v>37</v>
      </c>
      <c r="F50" s="19">
        <f t="shared" ref="F50:F61" si="30">H50-G50</f>
        <v>4643.9769415313385</v>
      </c>
      <c r="G50" s="21">
        <f t="shared" ref="G50:G61" si="31">SUM(A50*(C50/100)*D50/365)</f>
        <v>18056.956438356166</v>
      </c>
      <c r="H50" s="21">
        <f t="shared" ref="H50:H60" si="32">H36</f>
        <v>22700.933379887505</v>
      </c>
      <c r="I50" s="21">
        <f t="shared" ref="I50:I61" si="33">A50-F50</f>
        <v>3145076.0230584685</v>
      </c>
      <c r="J50" s="26">
        <f>IF((MOD(J46,10))=0,(J46+0),J46-MOD(J46,10)+10)</f>
        <v>9730</v>
      </c>
      <c r="K50" s="26">
        <f>SUM(M48*(Sheet1!C35/100)*(Sheet1!D35/365))</f>
        <v>18056.956438356163</v>
      </c>
      <c r="L50" s="26">
        <f t="shared" ref="L50:L61" si="34">J50+K50</f>
        <v>27786.956438356163</v>
      </c>
      <c r="M50" s="26">
        <f>M48-J50</f>
        <v>3139990</v>
      </c>
    </row>
    <row r="51" spans="1:13">
      <c r="A51" s="19">
        <f t="shared" ref="A51:A61" si="35">M50</f>
        <v>3139990</v>
      </c>
      <c r="B51" s="20">
        <f t="shared" si="28"/>
        <v>360</v>
      </c>
      <c r="C51" s="20">
        <f t="shared" si="29"/>
        <v>6.75</v>
      </c>
      <c r="D51" s="20">
        <v>28</v>
      </c>
      <c r="E51" s="2">
        <v>38</v>
      </c>
      <c r="F51" s="19">
        <f t="shared" si="30"/>
        <v>6441.8070785176405</v>
      </c>
      <c r="G51" s="21">
        <f t="shared" si="31"/>
        <v>16259.126301369864</v>
      </c>
      <c r="H51" s="21">
        <f t="shared" si="32"/>
        <v>22700.933379887505</v>
      </c>
      <c r="I51" s="21">
        <f t="shared" si="33"/>
        <v>3133548.1929214825</v>
      </c>
      <c r="J51" s="26">
        <f t="shared" ref="J51:J61" si="36">IF((MOD(J50,10))=0,(J50+0),J50-MOD(J50,10)+10)</f>
        <v>9730</v>
      </c>
      <c r="K51" s="26">
        <f>SUM(M50*(Sheet1!C36/100)*(Sheet1!D36/365))</f>
        <v>16259.126301369864</v>
      </c>
      <c r="L51" s="26">
        <f t="shared" si="34"/>
        <v>25989.126301369863</v>
      </c>
      <c r="M51" s="26">
        <f t="shared" ref="M51:M61" si="37">M50-J51</f>
        <v>3130260</v>
      </c>
    </row>
    <row r="52" spans="1:13">
      <c r="A52" s="19">
        <f t="shared" si="35"/>
        <v>3130260</v>
      </c>
      <c r="B52" s="20">
        <f t="shared" si="28"/>
        <v>360</v>
      </c>
      <c r="C52" s="20">
        <f t="shared" si="29"/>
        <v>6.75</v>
      </c>
      <c r="D52" s="20">
        <v>31</v>
      </c>
      <c r="E52" s="2">
        <v>39</v>
      </c>
      <c r="F52" s="19">
        <f t="shared" si="30"/>
        <v>4755.5387223532562</v>
      </c>
      <c r="G52" s="21">
        <f t="shared" si="31"/>
        <v>17945.394657534249</v>
      </c>
      <c r="H52" s="21">
        <f t="shared" si="32"/>
        <v>22700.933379887505</v>
      </c>
      <c r="I52" s="21">
        <f t="shared" si="33"/>
        <v>3125504.4612776469</v>
      </c>
      <c r="J52" s="26">
        <f t="shared" si="36"/>
        <v>9730</v>
      </c>
      <c r="K52" s="26">
        <f>SUM(M51*(Sheet1!C37/100)*(Sheet1!D37/365))</f>
        <v>17945.394657534249</v>
      </c>
      <c r="L52" s="26">
        <f t="shared" si="34"/>
        <v>27675.394657534249</v>
      </c>
      <c r="M52" s="26">
        <f t="shared" si="37"/>
        <v>3120530</v>
      </c>
    </row>
    <row r="53" spans="1:13">
      <c r="A53" s="19">
        <f t="shared" si="35"/>
        <v>3120530</v>
      </c>
      <c r="B53" s="20">
        <f t="shared" si="28"/>
        <v>360</v>
      </c>
      <c r="C53" s="20">
        <f t="shared" si="29"/>
        <v>6.75</v>
      </c>
      <c r="D53" s="20">
        <v>30</v>
      </c>
      <c r="E53" s="2">
        <v>40</v>
      </c>
      <c r="F53" s="19">
        <f t="shared" si="30"/>
        <v>5388.4039278327073</v>
      </c>
      <c r="G53" s="21">
        <f t="shared" si="31"/>
        <v>17312.529452054798</v>
      </c>
      <c r="H53" s="21">
        <f t="shared" si="32"/>
        <v>22700.933379887505</v>
      </c>
      <c r="I53" s="21">
        <f t="shared" si="33"/>
        <v>3115141.5960721672</v>
      </c>
      <c r="J53" s="26">
        <f t="shared" si="36"/>
        <v>9730</v>
      </c>
      <c r="K53" s="26">
        <f>SUM(M51*(Sheet1!C38/100)*(Sheet1!D38/365))</f>
        <v>17366.510958904109</v>
      </c>
      <c r="L53" s="26">
        <f t="shared" si="34"/>
        <v>27096.510958904109</v>
      </c>
      <c r="M53" s="26">
        <f t="shared" si="37"/>
        <v>3110800</v>
      </c>
    </row>
    <row r="54" spans="1:13">
      <c r="A54" s="19">
        <f t="shared" si="35"/>
        <v>3110800</v>
      </c>
      <c r="B54" s="20">
        <f t="shared" si="28"/>
        <v>360</v>
      </c>
      <c r="C54" s="20">
        <f t="shared" si="29"/>
        <v>6.75</v>
      </c>
      <c r="D54" s="20">
        <v>31</v>
      </c>
      <c r="E54" s="2">
        <v>41</v>
      </c>
      <c r="F54" s="19">
        <f t="shared" si="30"/>
        <v>4867.1005031751774</v>
      </c>
      <c r="G54" s="21">
        <f t="shared" si="31"/>
        <v>17833.832876712328</v>
      </c>
      <c r="H54" s="21">
        <f t="shared" si="32"/>
        <v>22700.933379887505</v>
      </c>
      <c r="I54" s="21">
        <f t="shared" si="33"/>
        <v>3105932.8994968249</v>
      </c>
      <c r="J54" s="26">
        <f t="shared" si="36"/>
        <v>9730</v>
      </c>
      <c r="K54" s="26">
        <f>SUM(M52*(Sheet1!C39/100)*(Sheet1!D39/365))</f>
        <v>17889.61376712329</v>
      </c>
      <c r="L54" s="26">
        <f t="shared" si="34"/>
        <v>27619.61376712329</v>
      </c>
      <c r="M54" s="26">
        <f t="shared" si="37"/>
        <v>3101070</v>
      </c>
    </row>
    <row r="55" spans="1:13">
      <c r="A55" s="19">
        <f t="shared" si="35"/>
        <v>3101070</v>
      </c>
      <c r="B55" s="20">
        <f t="shared" si="28"/>
        <v>360</v>
      </c>
      <c r="C55" s="20">
        <f t="shared" si="29"/>
        <v>6.75</v>
      </c>
      <c r="D55" s="20">
        <v>30</v>
      </c>
      <c r="E55" s="2">
        <v>42</v>
      </c>
      <c r="F55" s="19">
        <f t="shared" si="30"/>
        <v>5496.3669415313416</v>
      </c>
      <c r="G55" s="21">
        <f t="shared" si="31"/>
        <v>17204.566438356163</v>
      </c>
      <c r="H55" s="21">
        <f t="shared" si="32"/>
        <v>22700.933379887505</v>
      </c>
      <c r="I55" s="21">
        <f t="shared" si="33"/>
        <v>3095573.6330584688</v>
      </c>
      <c r="J55" s="26">
        <f t="shared" si="36"/>
        <v>9730</v>
      </c>
      <c r="K55" s="26">
        <f>SUM(M53*(Sheet1!C40/100)*(Sheet1!D40/365))</f>
        <v>17258.547945205479</v>
      </c>
      <c r="L55" s="26">
        <f t="shared" si="34"/>
        <v>26988.547945205479</v>
      </c>
      <c r="M55" s="26">
        <f t="shared" si="37"/>
        <v>3091340</v>
      </c>
    </row>
    <row r="56" spans="1:13">
      <c r="A56" s="19">
        <f t="shared" si="35"/>
        <v>3091340</v>
      </c>
      <c r="B56" s="20">
        <f t="shared" si="28"/>
        <v>360</v>
      </c>
      <c r="C56" s="20">
        <f t="shared" si="29"/>
        <v>6.75</v>
      </c>
      <c r="D56" s="20">
        <v>31</v>
      </c>
      <c r="E56" s="2">
        <v>43</v>
      </c>
      <c r="F56" s="19">
        <f t="shared" si="30"/>
        <v>4978.6622839970951</v>
      </c>
      <c r="G56" s="21">
        <f t="shared" si="31"/>
        <v>17722.27109589041</v>
      </c>
      <c r="H56" s="21">
        <f t="shared" si="32"/>
        <v>22700.933379887505</v>
      </c>
      <c r="I56" s="21">
        <f t="shared" si="33"/>
        <v>3086361.3377160029</v>
      </c>
      <c r="J56" s="26">
        <f t="shared" si="36"/>
        <v>9730</v>
      </c>
      <c r="K56" s="26">
        <f>SUM(M54*(Sheet1!C41/100)*(Sheet1!D41/365))</f>
        <v>17778.051986301369</v>
      </c>
      <c r="L56" s="26">
        <f t="shared" si="34"/>
        <v>27508.051986301369</v>
      </c>
      <c r="M56" s="26">
        <f t="shared" si="37"/>
        <v>3081610</v>
      </c>
    </row>
    <row r="57" spans="1:13">
      <c r="A57" s="19">
        <f t="shared" si="35"/>
        <v>3081610</v>
      </c>
      <c r="B57" s="20">
        <f t="shared" si="28"/>
        <v>360</v>
      </c>
      <c r="C57" s="20">
        <f t="shared" si="29"/>
        <v>6.75</v>
      </c>
      <c r="D57" s="20">
        <v>31</v>
      </c>
      <c r="E57" s="2">
        <v>44</v>
      </c>
      <c r="F57" s="19">
        <f t="shared" si="30"/>
        <v>5034.4431744080503</v>
      </c>
      <c r="G57" s="21">
        <f t="shared" si="31"/>
        <v>17666.490205479455</v>
      </c>
      <c r="H57" s="21">
        <f t="shared" si="32"/>
        <v>22700.933379887505</v>
      </c>
      <c r="I57" s="21">
        <f t="shared" si="33"/>
        <v>3076575.5568255922</v>
      </c>
      <c r="J57" s="26">
        <f t="shared" si="36"/>
        <v>9730</v>
      </c>
      <c r="K57" s="26">
        <f>SUM(M55*(Sheet1!C42/100)*(Sheet1!D42/365))</f>
        <v>17722.27109589041</v>
      </c>
      <c r="L57" s="26">
        <f t="shared" si="34"/>
        <v>27452.27109589041</v>
      </c>
      <c r="M57" s="26">
        <f t="shared" si="37"/>
        <v>3071880</v>
      </c>
    </row>
    <row r="58" spans="1:13">
      <c r="A58" s="19">
        <f t="shared" si="35"/>
        <v>3071880</v>
      </c>
      <c r="B58" s="20">
        <f t="shared" si="28"/>
        <v>360</v>
      </c>
      <c r="C58" s="20">
        <f t="shared" si="29"/>
        <v>6.75</v>
      </c>
      <c r="D58" s="20">
        <v>30</v>
      </c>
      <c r="E58" s="2">
        <v>45</v>
      </c>
      <c r="F58" s="19">
        <f t="shared" si="30"/>
        <v>5658.311462079284</v>
      </c>
      <c r="G58" s="21">
        <f t="shared" si="31"/>
        <v>17042.621917808221</v>
      </c>
      <c r="H58" s="21">
        <f t="shared" si="32"/>
        <v>22700.933379887505</v>
      </c>
      <c r="I58" s="21">
        <f t="shared" si="33"/>
        <v>3066221.6885379208</v>
      </c>
      <c r="J58" s="26">
        <f t="shared" si="36"/>
        <v>9730</v>
      </c>
      <c r="K58" s="26">
        <f>SUM(M56*(Sheet1!C43/100)*(Sheet1!D43/365))</f>
        <v>17096.603424657536</v>
      </c>
      <c r="L58" s="26">
        <f t="shared" si="34"/>
        <v>26826.603424657536</v>
      </c>
      <c r="M58" s="26">
        <f t="shared" si="37"/>
        <v>3062150</v>
      </c>
    </row>
    <row r="59" spans="1:13">
      <c r="A59" s="19">
        <f t="shared" si="35"/>
        <v>3062150</v>
      </c>
      <c r="B59" s="20">
        <f t="shared" si="28"/>
        <v>360</v>
      </c>
      <c r="C59" s="20">
        <f t="shared" si="29"/>
        <v>6.75</v>
      </c>
      <c r="D59" s="20">
        <v>31</v>
      </c>
      <c r="E59" s="2">
        <v>46</v>
      </c>
      <c r="F59" s="19">
        <f t="shared" si="30"/>
        <v>5146.0049552299715</v>
      </c>
      <c r="G59" s="21">
        <f t="shared" si="31"/>
        <v>17554.928424657533</v>
      </c>
      <c r="H59" s="21">
        <f t="shared" si="32"/>
        <v>22700.933379887505</v>
      </c>
      <c r="I59" s="21">
        <f t="shared" si="33"/>
        <v>3057003.9950447702</v>
      </c>
      <c r="J59" s="26">
        <f t="shared" si="36"/>
        <v>9730</v>
      </c>
      <c r="K59" s="26">
        <f>SUM(M57*(Sheet1!C44/100)*(Sheet1!D44/365))</f>
        <v>17610.709315068496</v>
      </c>
      <c r="L59" s="26">
        <f t="shared" si="34"/>
        <v>27340.709315068496</v>
      </c>
      <c r="M59" s="26">
        <f t="shared" si="37"/>
        <v>3052420</v>
      </c>
    </row>
    <row r="60" spans="1:13">
      <c r="A60" s="19">
        <f t="shared" si="35"/>
        <v>3052420</v>
      </c>
      <c r="B60" s="20">
        <f t="shared" si="28"/>
        <v>360</v>
      </c>
      <c r="C60" s="20">
        <f t="shared" si="29"/>
        <v>6.75</v>
      </c>
      <c r="D60" s="20">
        <v>30</v>
      </c>
      <c r="E60" s="2">
        <v>47</v>
      </c>
      <c r="F60" s="19">
        <f t="shared" si="30"/>
        <v>5766.2744757779146</v>
      </c>
      <c r="G60" s="21">
        <f t="shared" si="31"/>
        <v>16934.65890410959</v>
      </c>
      <c r="H60" s="21">
        <f t="shared" si="32"/>
        <v>22700.933379887505</v>
      </c>
      <c r="I60" s="21">
        <f t="shared" si="33"/>
        <v>3046653.725524222</v>
      </c>
      <c r="J60" s="26">
        <f t="shared" si="36"/>
        <v>9730</v>
      </c>
      <c r="K60" s="26">
        <f>SUM(M58*(Sheet1!C45/100)*(Sheet1!D45/365))</f>
        <v>16988.640410958902</v>
      </c>
      <c r="L60" s="26">
        <f t="shared" si="34"/>
        <v>26718.640410958902</v>
      </c>
      <c r="M60" s="26">
        <f t="shared" si="37"/>
        <v>3042690</v>
      </c>
    </row>
    <row r="61" spans="1:13">
      <c r="A61" s="19">
        <f t="shared" si="35"/>
        <v>3042690</v>
      </c>
      <c r="B61" s="20">
        <f t="shared" si="28"/>
        <v>360</v>
      </c>
      <c r="C61" s="20">
        <f t="shared" si="29"/>
        <v>6.75</v>
      </c>
      <c r="D61" s="20">
        <v>31</v>
      </c>
      <c r="E61" s="2">
        <v>48</v>
      </c>
      <c r="F61" s="19">
        <f t="shared" si="30"/>
        <v>5257.5667360518892</v>
      </c>
      <c r="G61" s="21">
        <f t="shared" si="31"/>
        <v>17443.366643835616</v>
      </c>
      <c r="H61" s="21">
        <f>H50</f>
        <v>22700.933379887505</v>
      </c>
      <c r="I61" s="21">
        <f t="shared" si="33"/>
        <v>3037432.4332639482</v>
      </c>
      <c r="J61" s="26">
        <f t="shared" si="36"/>
        <v>9730</v>
      </c>
      <c r="K61" s="26">
        <f>SUM(M59*(Sheet1!C46/100)*(Sheet1!D46/365))</f>
        <v>17499.147534246575</v>
      </c>
      <c r="L61" s="26">
        <f t="shared" si="34"/>
        <v>27229.147534246575</v>
      </c>
      <c r="M61" s="26">
        <f t="shared" si="37"/>
        <v>3032960</v>
      </c>
    </row>
    <row r="62" spans="1:13">
      <c r="A62" s="10"/>
      <c r="B62" s="11"/>
      <c r="C62" s="11"/>
      <c r="D62" s="29" t="s">
        <v>16</v>
      </c>
      <c r="E62" s="29">
        <v>4</v>
      </c>
      <c r="F62" s="12" t="s">
        <v>10</v>
      </c>
      <c r="G62" s="13" t="s">
        <v>11</v>
      </c>
      <c r="H62" s="13" t="s">
        <v>17</v>
      </c>
      <c r="I62" s="13" t="s">
        <v>13</v>
      </c>
      <c r="J62" s="27" t="s">
        <v>10</v>
      </c>
      <c r="K62" s="28" t="s">
        <v>11</v>
      </c>
      <c r="L62" s="28" t="s">
        <v>12</v>
      </c>
      <c r="M62" s="28" t="s">
        <v>13</v>
      </c>
    </row>
    <row r="63" spans="1:13">
      <c r="A63" s="10"/>
      <c r="B63" s="11"/>
      <c r="C63" s="11"/>
      <c r="D63" s="30"/>
      <c r="E63" s="30"/>
      <c r="F63" s="12">
        <f>SUM(F50:F61)</f>
        <v>63434.457202485661</v>
      </c>
      <c r="G63" s="13">
        <f>SUM(G50:G61)</f>
        <v>208976.7433561644</v>
      </c>
      <c r="H63" s="13">
        <f>F63+G63</f>
        <v>272411.20055865007</v>
      </c>
      <c r="I63" s="13">
        <f>A50-F63</f>
        <v>3086285.5427975142</v>
      </c>
      <c r="J63" s="28">
        <f>SUM(J50:J61)</f>
        <v>116760</v>
      </c>
      <c r="K63" s="28">
        <f>SUM(K50:K61)</f>
        <v>209471.57383561647</v>
      </c>
      <c r="L63" s="28">
        <f>SUM(L50:L61)</f>
        <v>326231.57383561647</v>
      </c>
      <c r="M63" s="28">
        <f>M61</f>
        <v>3032960</v>
      </c>
    </row>
    <row r="64" spans="1:13">
      <c r="A64" s="16"/>
      <c r="B64" s="17"/>
      <c r="C64" s="17"/>
      <c r="D64" s="17"/>
      <c r="E64" s="17"/>
      <c r="F64" s="16"/>
      <c r="G64" s="18"/>
      <c r="H64" s="18"/>
      <c r="I64" s="18"/>
      <c r="J64" s="18"/>
      <c r="K64" s="18"/>
      <c r="L64" s="18"/>
      <c r="M64" s="18"/>
    </row>
    <row r="65" spans="1:13">
      <c r="A65" s="19">
        <f>M61</f>
        <v>3032960</v>
      </c>
      <c r="B65" s="20">
        <f t="shared" ref="B65:B76" si="38">B50</f>
        <v>360</v>
      </c>
      <c r="C65" s="20">
        <f t="shared" ref="C65:C76" si="39">C5</f>
        <v>6.75</v>
      </c>
      <c r="D65" s="20">
        <v>31</v>
      </c>
      <c r="E65" s="2">
        <v>49</v>
      </c>
      <c r="F65" s="19">
        <f t="shared" ref="F65:F76" si="40">H65-G65</f>
        <v>5313.3476264628443</v>
      </c>
      <c r="G65" s="21">
        <f t="shared" ref="G65:G76" si="41">SUM(A65*(C65/100)*D65/365)</f>
        <v>17387.585753424661</v>
      </c>
      <c r="H65" s="21">
        <f t="shared" ref="H65:H75" si="42">H51</f>
        <v>22700.933379887505</v>
      </c>
      <c r="I65" s="21">
        <f t="shared" ref="I65:I76" si="43">A65-F65</f>
        <v>3027646.652373537</v>
      </c>
      <c r="J65" s="26">
        <f>IF((MOD(J61,10))=0,(J61+0),J61-MOD(J61,10)+10)</f>
        <v>9730</v>
      </c>
      <c r="K65" s="26">
        <f>SUM(M63*(Sheet1!C50/100)*(Sheet1!D50/365))</f>
        <v>17387.585753424657</v>
      </c>
      <c r="L65" s="26">
        <f t="shared" ref="L65:L76" si="44">J65+K65</f>
        <v>27117.585753424657</v>
      </c>
      <c r="M65" s="26">
        <f>M63-J65</f>
        <v>3023230</v>
      </c>
    </row>
    <row r="66" spans="1:13">
      <c r="A66" s="19">
        <f t="shared" ref="A66:A76" si="45">M65</f>
        <v>3023230</v>
      </c>
      <c r="B66" s="20">
        <f t="shared" si="38"/>
        <v>360</v>
      </c>
      <c r="C66" s="20">
        <f t="shared" si="39"/>
        <v>6.75</v>
      </c>
      <c r="D66" s="20">
        <v>28</v>
      </c>
      <c r="E66" s="2">
        <v>50</v>
      </c>
      <c r="F66" s="19">
        <f t="shared" si="40"/>
        <v>7046.3999552299683</v>
      </c>
      <c r="G66" s="21">
        <f t="shared" si="41"/>
        <v>15654.533424657537</v>
      </c>
      <c r="H66" s="21">
        <f t="shared" si="42"/>
        <v>22700.933379887505</v>
      </c>
      <c r="I66" s="21">
        <f t="shared" si="43"/>
        <v>3016183.6000447702</v>
      </c>
      <c r="J66" s="26">
        <f t="shared" ref="J66:J76" si="46">IF((MOD(J65,10))=0,(J65+0),J65-MOD(J65,10)+10)</f>
        <v>9730</v>
      </c>
      <c r="K66" s="26">
        <f>SUM(M65*(Sheet1!C51/100)*(Sheet1!D51/365))</f>
        <v>15654.533424657537</v>
      </c>
      <c r="L66" s="26">
        <f t="shared" si="44"/>
        <v>25384.533424657537</v>
      </c>
      <c r="M66" s="26">
        <f t="shared" ref="M66:M76" si="47">M65-J66</f>
        <v>3013500</v>
      </c>
    </row>
    <row r="67" spans="1:13">
      <c r="A67" s="19">
        <f t="shared" si="45"/>
        <v>3013500</v>
      </c>
      <c r="B67" s="20">
        <f t="shared" si="38"/>
        <v>360</v>
      </c>
      <c r="C67" s="20">
        <f t="shared" si="39"/>
        <v>6.75</v>
      </c>
      <c r="D67" s="20">
        <v>31</v>
      </c>
      <c r="E67" s="2">
        <v>51</v>
      </c>
      <c r="F67" s="19">
        <f t="shared" si="40"/>
        <v>5424.9094072847656</v>
      </c>
      <c r="G67" s="21">
        <f t="shared" si="41"/>
        <v>17276.023972602739</v>
      </c>
      <c r="H67" s="21">
        <f t="shared" si="42"/>
        <v>22700.933379887505</v>
      </c>
      <c r="I67" s="21">
        <f t="shared" si="43"/>
        <v>3008075.0905927154</v>
      </c>
      <c r="J67" s="26">
        <f t="shared" si="46"/>
        <v>9730</v>
      </c>
      <c r="K67" s="26">
        <f>SUM(M66*(Sheet1!C52/100)*(Sheet1!D52/365))</f>
        <v>17276.023972602739</v>
      </c>
      <c r="L67" s="26">
        <f t="shared" si="44"/>
        <v>27006.023972602739</v>
      </c>
      <c r="M67" s="26">
        <f t="shared" si="47"/>
        <v>3003770</v>
      </c>
    </row>
    <row r="68" spans="1:13">
      <c r="A68" s="19">
        <f t="shared" si="45"/>
        <v>3003770</v>
      </c>
      <c r="B68" s="20">
        <f t="shared" si="38"/>
        <v>360</v>
      </c>
      <c r="C68" s="20">
        <f t="shared" si="39"/>
        <v>6.75</v>
      </c>
      <c r="D68" s="20">
        <v>30</v>
      </c>
      <c r="E68" s="2">
        <v>52</v>
      </c>
      <c r="F68" s="19">
        <f t="shared" si="40"/>
        <v>6036.1820100244913</v>
      </c>
      <c r="G68" s="21">
        <f t="shared" si="41"/>
        <v>16664.751369863014</v>
      </c>
      <c r="H68" s="21">
        <f t="shared" si="42"/>
        <v>22700.933379887505</v>
      </c>
      <c r="I68" s="21">
        <f t="shared" si="43"/>
        <v>2997733.8179899757</v>
      </c>
      <c r="J68" s="26">
        <f t="shared" si="46"/>
        <v>9730</v>
      </c>
      <c r="K68" s="26">
        <f>SUM(M66*(Sheet1!C53/100)*(Sheet1!D53/365))</f>
        <v>16718.732876712329</v>
      </c>
      <c r="L68" s="26">
        <f t="shared" si="44"/>
        <v>26448.732876712329</v>
      </c>
      <c r="M68" s="26">
        <f t="shared" si="47"/>
        <v>2994040</v>
      </c>
    </row>
    <row r="69" spans="1:13">
      <c r="A69" s="19">
        <f t="shared" si="45"/>
        <v>2994040</v>
      </c>
      <c r="B69" s="20">
        <f t="shared" si="38"/>
        <v>360</v>
      </c>
      <c r="C69" s="20">
        <f t="shared" si="39"/>
        <v>6.75</v>
      </c>
      <c r="D69" s="20">
        <v>31</v>
      </c>
      <c r="E69" s="2">
        <v>53</v>
      </c>
      <c r="F69" s="19">
        <f t="shared" si="40"/>
        <v>5536.4711881066833</v>
      </c>
      <c r="G69" s="21">
        <f t="shared" si="41"/>
        <v>17164.462191780822</v>
      </c>
      <c r="H69" s="21">
        <f t="shared" si="42"/>
        <v>22700.933379887505</v>
      </c>
      <c r="I69" s="21">
        <f t="shared" si="43"/>
        <v>2988503.5288118934</v>
      </c>
      <c r="J69" s="26">
        <f t="shared" si="46"/>
        <v>9730</v>
      </c>
      <c r="K69" s="26">
        <f>SUM(M67*(Sheet1!C54/100)*(Sheet1!D54/365))</f>
        <v>17220.243082191781</v>
      </c>
      <c r="L69" s="26">
        <f t="shared" si="44"/>
        <v>26950.243082191781</v>
      </c>
      <c r="M69" s="26">
        <f t="shared" si="47"/>
        <v>2984310</v>
      </c>
    </row>
    <row r="70" spans="1:13">
      <c r="A70" s="19">
        <f t="shared" si="45"/>
        <v>2984310</v>
      </c>
      <c r="B70" s="20">
        <f t="shared" si="38"/>
        <v>360</v>
      </c>
      <c r="C70" s="20">
        <f t="shared" si="39"/>
        <v>6.75</v>
      </c>
      <c r="D70" s="20">
        <v>30</v>
      </c>
      <c r="E70" s="2">
        <v>54</v>
      </c>
      <c r="F70" s="19">
        <f t="shared" si="40"/>
        <v>6144.1450237231184</v>
      </c>
      <c r="G70" s="21">
        <f t="shared" si="41"/>
        <v>16556.788356164387</v>
      </c>
      <c r="H70" s="21">
        <f t="shared" si="42"/>
        <v>22700.933379887505</v>
      </c>
      <c r="I70" s="21">
        <f t="shared" si="43"/>
        <v>2978165.8549762769</v>
      </c>
      <c r="J70" s="26">
        <f t="shared" si="46"/>
        <v>9730</v>
      </c>
      <c r="K70" s="26">
        <f>SUM(M68*(Sheet1!C55/100)*(Sheet1!D55/365))</f>
        <v>16610.769863013698</v>
      </c>
      <c r="L70" s="26">
        <f t="shared" si="44"/>
        <v>26340.769863013698</v>
      </c>
      <c r="M70" s="26">
        <f t="shared" si="47"/>
        <v>2974580</v>
      </c>
    </row>
    <row r="71" spans="1:13">
      <c r="A71" s="19">
        <f t="shared" si="45"/>
        <v>2974580</v>
      </c>
      <c r="B71" s="20">
        <f t="shared" si="38"/>
        <v>360</v>
      </c>
      <c r="C71" s="20">
        <f t="shared" si="39"/>
        <v>6.75</v>
      </c>
      <c r="D71" s="20">
        <v>31</v>
      </c>
      <c r="E71" s="2">
        <v>55</v>
      </c>
      <c r="F71" s="19">
        <f t="shared" si="40"/>
        <v>5648.0329689286009</v>
      </c>
      <c r="G71" s="21">
        <f t="shared" si="41"/>
        <v>17052.900410958904</v>
      </c>
      <c r="H71" s="21">
        <f t="shared" si="42"/>
        <v>22700.933379887505</v>
      </c>
      <c r="I71" s="21">
        <f t="shared" si="43"/>
        <v>2968931.9670310714</v>
      </c>
      <c r="J71" s="26">
        <f t="shared" si="46"/>
        <v>9730</v>
      </c>
      <c r="K71" s="26">
        <f>SUM(M69*(Sheet1!C56/100)*(Sheet1!D56/365))</f>
        <v>17108.681301369863</v>
      </c>
      <c r="L71" s="26">
        <f t="shared" si="44"/>
        <v>26838.681301369863</v>
      </c>
      <c r="M71" s="26">
        <f t="shared" si="47"/>
        <v>2964850</v>
      </c>
    </row>
    <row r="72" spans="1:13">
      <c r="A72" s="19">
        <f t="shared" si="45"/>
        <v>2964850</v>
      </c>
      <c r="B72" s="20">
        <f t="shared" si="38"/>
        <v>360</v>
      </c>
      <c r="C72" s="20">
        <f t="shared" si="39"/>
        <v>6.75</v>
      </c>
      <c r="D72" s="20">
        <v>31</v>
      </c>
      <c r="E72" s="2">
        <v>56</v>
      </c>
      <c r="F72" s="19">
        <f t="shared" si="40"/>
        <v>5703.8138593395597</v>
      </c>
      <c r="G72" s="21">
        <f t="shared" si="41"/>
        <v>16997.119520547945</v>
      </c>
      <c r="H72" s="21">
        <f t="shared" si="42"/>
        <v>22700.933379887505</v>
      </c>
      <c r="I72" s="21">
        <f t="shared" si="43"/>
        <v>2959146.1861406607</v>
      </c>
      <c r="J72" s="26">
        <f t="shared" si="46"/>
        <v>9730</v>
      </c>
      <c r="K72" s="26">
        <f>SUM(M70*(Sheet1!C57/100)*(Sheet1!D57/365))</f>
        <v>17052.900410958904</v>
      </c>
      <c r="L72" s="26">
        <f t="shared" si="44"/>
        <v>26782.900410958904</v>
      </c>
      <c r="M72" s="26">
        <f t="shared" si="47"/>
        <v>2955120</v>
      </c>
    </row>
    <row r="73" spans="1:13">
      <c r="A73" s="19">
        <f t="shared" si="45"/>
        <v>2955120</v>
      </c>
      <c r="B73" s="20">
        <f t="shared" si="38"/>
        <v>360</v>
      </c>
      <c r="C73" s="20">
        <f t="shared" si="39"/>
        <v>6.75</v>
      </c>
      <c r="D73" s="20">
        <v>30</v>
      </c>
      <c r="E73" s="2">
        <v>57</v>
      </c>
      <c r="F73" s="19">
        <f t="shared" si="40"/>
        <v>6306.089544271068</v>
      </c>
      <c r="G73" s="21">
        <f t="shared" si="41"/>
        <v>16394.843835616437</v>
      </c>
      <c r="H73" s="21">
        <f t="shared" si="42"/>
        <v>22700.933379887505</v>
      </c>
      <c r="I73" s="21">
        <f t="shared" si="43"/>
        <v>2948813.9104557289</v>
      </c>
      <c r="J73" s="26">
        <f t="shared" si="46"/>
        <v>9730</v>
      </c>
      <c r="K73" s="26">
        <f>SUM(M71*(Sheet1!C58/100)*(Sheet1!D58/365))</f>
        <v>16448.825342465752</v>
      </c>
      <c r="L73" s="26">
        <f t="shared" si="44"/>
        <v>26178.825342465752</v>
      </c>
      <c r="M73" s="26">
        <f t="shared" si="47"/>
        <v>2945390</v>
      </c>
    </row>
    <row r="74" spans="1:13">
      <c r="A74" s="19">
        <f t="shared" si="45"/>
        <v>2945390</v>
      </c>
      <c r="B74" s="20">
        <f t="shared" si="38"/>
        <v>360</v>
      </c>
      <c r="C74" s="20">
        <f t="shared" si="39"/>
        <v>6.75</v>
      </c>
      <c r="D74" s="20">
        <v>31</v>
      </c>
      <c r="E74" s="2">
        <v>58</v>
      </c>
      <c r="F74" s="19">
        <f t="shared" si="40"/>
        <v>5815.3756401614773</v>
      </c>
      <c r="G74" s="21">
        <f t="shared" si="41"/>
        <v>16885.557739726028</v>
      </c>
      <c r="H74" s="21">
        <f t="shared" si="42"/>
        <v>22700.933379887505</v>
      </c>
      <c r="I74" s="21">
        <f t="shared" si="43"/>
        <v>2939574.6243598387</v>
      </c>
      <c r="J74" s="26">
        <f t="shared" si="46"/>
        <v>9730</v>
      </c>
      <c r="K74" s="26">
        <f>SUM(M72*(Sheet1!C59/100)*(Sheet1!D59/365))</f>
        <v>16941.338630136986</v>
      </c>
      <c r="L74" s="26">
        <f t="shared" si="44"/>
        <v>26671.338630136986</v>
      </c>
      <c r="M74" s="26">
        <f t="shared" si="47"/>
        <v>2935660</v>
      </c>
    </row>
    <row r="75" spans="1:13">
      <c r="A75" s="19">
        <f t="shared" si="45"/>
        <v>2935660</v>
      </c>
      <c r="B75" s="20">
        <f t="shared" si="38"/>
        <v>360</v>
      </c>
      <c r="C75" s="20">
        <f t="shared" si="39"/>
        <v>6.75</v>
      </c>
      <c r="D75" s="20">
        <v>30</v>
      </c>
      <c r="E75" s="2">
        <v>59</v>
      </c>
      <c r="F75" s="19">
        <f t="shared" si="40"/>
        <v>6414.052557969695</v>
      </c>
      <c r="G75" s="21">
        <f t="shared" si="41"/>
        <v>16286.88082191781</v>
      </c>
      <c r="H75" s="21">
        <f t="shared" si="42"/>
        <v>22700.933379887505</v>
      </c>
      <c r="I75" s="21">
        <f t="shared" si="43"/>
        <v>2929245.9474420305</v>
      </c>
      <c r="J75" s="26">
        <f t="shared" si="46"/>
        <v>9730</v>
      </c>
      <c r="K75" s="26">
        <f>SUM(M73*(Sheet1!C60/100)*(Sheet1!D60/365))</f>
        <v>16340.862328767123</v>
      </c>
      <c r="L75" s="26">
        <f t="shared" si="44"/>
        <v>26070.862328767122</v>
      </c>
      <c r="M75" s="26">
        <f t="shared" si="47"/>
        <v>2925930</v>
      </c>
    </row>
    <row r="76" spans="1:13">
      <c r="A76" s="19">
        <f t="shared" si="45"/>
        <v>2925930</v>
      </c>
      <c r="B76" s="20">
        <f t="shared" si="38"/>
        <v>360</v>
      </c>
      <c r="C76" s="20">
        <f t="shared" si="39"/>
        <v>6.75</v>
      </c>
      <c r="D76" s="20">
        <v>31</v>
      </c>
      <c r="E76" s="2">
        <v>60</v>
      </c>
      <c r="F76" s="19">
        <f t="shared" si="40"/>
        <v>5926.937420983395</v>
      </c>
      <c r="G76" s="21">
        <f t="shared" si="41"/>
        <v>16773.99595890411</v>
      </c>
      <c r="H76" s="21">
        <f>H65</f>
        <v>22700.933379887505</v>
      </c>
      <c r="I76" s="21">
        <f t="shared" si="43"/>
        <v>2920003.0625790167</v>
      </c>
      <c r="J76" s="26">
        <f t="shared" si="46"/>
        <v>9730</v>
      </c>
      <c r="K76" s="26">
        <f>SUM(M74*(Sheet1!C61/100)*(Sheet1!D61/365))</f>
        <v>16829.776849315069</v>
      </c>
      <c r="L76" s="26">
        <f t="shared" si="44"/>
        <v>26559.776849315069</v>
      </c>
      <c r="M76" s="26">
        <f t="shared" si="47"/>
        <v>2916200</v>
      </c>
    </row>
    <row r="77" spans="1:13">
      <c r="A77" s="10"/>
      <c r="B77" s="11"/>
      <c r="C77" s="11"/>
      <c r="D77" s="29" t="s">
        <v>16</v>
      </c>
      <c r="E77" s="29">
        <v>5</v>
      </c>
      <c r="F77" s="12" t="s">
        <v>10</v>
      </c>
      <c r="G77" s="13" t="s">
        <v>11</v>
      </c>
      <c r="H77" s="13" t="s">
        <v>17</v>
      </c>
      <c r="I77" s="13" t="s">
        <v>13</v>
      </c>
      <c r="J77" s="27" t="s">
        <v>10</v>
      </c>
      <c r="K77" s="28" t="s">
        <v>11</v>
      </c>
      <c r="L77" s="28" t="s">
        <v>12</v>
      </c>
      <c r="M77" s="28" t="s">
        <v>13</v>
      </c>
    </row>
    <row r="78" spans="1:13">
      <c r="A78" s="10"/>
      <c r="B78" s="11"/>
      <c r="C78" s="11"/>
      <c r="D78" s="30"/>
      <c r="E78" s="30"/>
      <c r="F78" s="12">
        <f>SUM(F65:F76)</f>
        <v>71315.757202485664</v>
      </c>
      <c r="G78" s="13">
        <f>SUM(G65:G76)</f>
        <v>201095.44335616438</v>
      </c>
      <c r="H78" s="13">
        <f>F78+G78</f>
        <v>272411.20055865007</v>
      </c>
      <c r="I78" s="13">
        <f>A65-F78</f>
        <v>2961644.2427975144</v>
      </c>
      <c r="J78" s="28">
        <f>SUM(J65:J76)</f>
        <v>116760</v>
      </c>
      <c r="K78" s="28">
        <f>SUM(K65:K76)</f>
        <v>201590.27383561645</v>
      </c>
      <c r="L78" s="28">
        <f>SUM(L65:L76)</f>
        <v>318350.27383561648</v>
      </c>
      <c r="M78" s="28">
        <f>M76</f>
        <v>2916200</v>
      </c>
    </row>
    <row r="79" spans="1:13">
      <c r="A79" s="16"/>
      <c r="B79" s="17"/>
      <c r="C79" s="17"/>
      <c r="D79" s="17"/>
      <c r="E79" s="17"/>
      <c r="F79" s="16"/>
      <c r="G79" s="18"/>
      <c r="H79" s="18"/>
      <c r="I79" s="18"/>
      <c r="J79" s="18"/>
      <c r="K79" s="18"/>
      <c r="L79" s="18"/>
      <c r="M79" s="18"/>
    </row>
    <row r="80" spans="1:13">
      <c r="A80" s="19">
        <f>M76</f>
        <v>2916200</v>
      </c>
      <c r="B80" s="20">
        <f t="shared" ref="B80:B91" si="48">B65</f>
        <v>360</v>
      </c>
      <c r="C80" s="20">
        <f t="shared" ref="C80:C91" si="49">C5</f>
        <v>6.75</v>
      </c>
      <c r="D80" s="20">
        <v>31</v>
      </c>
      <c r="E80" s="2">
        <v>61</v>
      </c>
      <c r="F80" s="19">
        <f t="shared" ref="F80:F91" si="50">H80-G80</f>
        <v>5982.7183113943538</v>
      </c>
      <c r="G80" s="21">
        <f t="shared" ref="G80:G91" si="51">SUM(A80*(C80/100)*D80/365)</f>
        <v>16718.215068493151</v>
      </c>
      <c r="H80" s="21">
        <f t="shared" ref="H80:H90" si="52">H66</f>
        <v>22700.933379887505</v>
      </c>
      <c r="I80" s="21">
        <f t="shared" ref="I80:I91" si="53">A80-F80</f>
        <v>2910217.2816886054</v>
      </c>
      <c r="J80" s="26">
        <f>IF((MOD(J76,10))=0,(J76+0),J76-MOD(J76,10)+10)</f>
        <v>9730</v>
      </c>
      <c r="K80" s="26">
        <f>SUM(M78*(Sheet1!C65/100)*(Sheet1!D65/365))</f>
        <v>16718.215068493151</v>
      </c>
      <c r="L80" s="26">
        <f t="shared" ref="L80:L91" si="54">J80+K80</f>
        <v>26448.215068493151</v>
      </c>
      <c r="M80" s="26">
        <f>M78-J80</f>
        <v>2906470</v>
      </c>
    </row>
    <row r="81" spans="1:13">
      <c r="A81" s="19">
        <f t="shared" ref="A81:A91" si="55">M80</f>
        <v>2906470</v>
      </c>
      <c r="B81" s="20">
        <f t="shared" si="48"/>
        <v>360</v>
      </c>
      <c r="C81" s="20">
        <f t="shared" si="49"/>
        <v>6.75</v>
      </c>
      <c r="D81" s="20">
        <v>28</v>
      </c>
      <c r="E81" s="2">
        <v>62</v>
      </c>
      <c r="F81" s="19">
        <f t="shared" si="50"/>
        <v>7650.9928319422997</v>
      </c>
      <c r="G81" s="21">
        <f t="shared" si="51"/>
        <v>15049.940547945205</v>
      </c>
      <c r="H81" s="21">
        <f t="shared" si="52"/>
        <v>22700.933379887505</v>
      </c>
      <c r="I81" s="21">
        <f t="shared" si="53"/>
        <v>2898819.0071680578</v>
      </c>
      <c r="J81" s="26">
        <f t="shared" ref="J81:J91" si="56">IF((MOD(J80,10))=0,(J80+0),J80-MOD(J80,10)+10)</f>
        <v>9730</v>
      </c>
      <c r="K81" s="26">
        <f>SUM(M80*(Sheet1!C66/100)*(Sheet1!D66/365))</f>
        <v>15049.940547945207</v>
      </c>
      <c r="L81" s="26">
        <f t="shared" si="54"/>
        <v>24779.940547945207</v>
      </c>
      <c r="M81" s="26">
        <f t="shared" ref="M81:M91" si="57">M80-J81</f>
        <v>2896740</v>
      </c>
    </row>
    <row r="82" spans="1:13">
      <c r="A82" s="19">
        <f t="shared" si="55"/>
        <v>2896740</v>
      </c>
      <c r="B82" s="20">
        <f t="shared" si="48"/>
        <v>360</v>
      </c>
      <c r="C82" s="20">
        <f t="shared" si="49"/>
        <v>6.75</v>
      </c>
      <c r="D82" s="20">
        <v>31</v>
      </c>
      <c r="E82" s="2">
        <v>63</v>
      </c>
      <c r="F82" s="19">
        <f t="shared" si="50"/>
        <v>6094.2800922162714</v>
      </c>
      <c r="G82" s="21">
        <f t="shared" si="51"/>
        <v>16606.653287671234</v>
      </c>
      <c r="H82" s="21">
        <f t="shared" si="52"/>
        <v>22700.933379887505</v>
      </c>
      <c r="I82" s="21">
        <f t="shared" si="53"/>
        <v>2890645.7199077839</v>
      </c>
      <c r="J82" s="26">
        <f t="shared" si="56"/>
        <v>9730</v>
      </c>
      <c r="K82" s="26">
        <f>SUM(M81*(Sheet1!C67/100)*(Sheet1!D67/365))</f>
        <v>16606.653287671234</v>
      </c>
      <c r="L82" s="26">
        <f t="shared" si="54"/>
        <v>26336.653287671234</v>
      </c>
      <c r="M82" s="26">
        <f t="shared" si="57"/>
        <v>2887010</v>
      </c>
    </row>
    <row r="83" spans="1:13">
      <c r="A83" s="19">
        <f t="shared" si="55"/>
        <v>2887010</v>
      </c>
      <c r="B83" s="20">
        <f t="shared" si="48"/>
        <v>360</v>
      </c>
      <c r="C83" s="20">
        <f t="shared" si="49"/>
        <v>6.75</v>
      </c>
      <c r="D83" s="20">
        <v>30</v>
      </c>
      <c r="E83" s="2">
        <v>64</v>
      </c>
      <c r="F83" s="19">
        <f t="shared" si="50"/>
        <v>6683.9600922162699</v>
      </c>
      <c r="G83" s="21">
        <f t="shared" si="51"/>
        <v>16016.973287671235</v>
      </c>
      <c r="H83" s="21">
        <f t="shared" si="52"/>
        <v>22700.933379887505</v>
      </c>
      <c r="I83" s="21">
        <f t="shared" si="53"/>
        <v>2880326.0399077837</v>
      </c>
      <c r="J83" s="26">
        <f t="shared" si="56"/>
        <v>9730</v>
      </c>
      <c r="K83" s="26">
        <f>SUM(M81*(Sheet1!C68/100)*(Sheet1!D68/365))</f>
        <v>16070.954794520549</v>
      </c>
      <c r="L83" s="26">
        <f t="shared" si="54"/>
        <v>25800.954794520549</v>
      </c>
      <c r="M83" s="26">
        <f t="shared" si="57"/>
        <v>2877280</v>
      </c>
    </row>
    <row r="84" spans="1:13">
      <c r="A84" s="19">
        <f t="shared" si="55"/>
        <v>2877280</v>
      </c>
      <c r="B84" s="20">
        <f t="shared" si="48"/>
        <v>360</v>
      </c>
      <c r="C84" s="20">
        <f t="shared" si="49"/>
        <v>6.75</v>
      </c>
      <c r="D84" s="20">
        <v>31</v>
      </c>
      <c r="E84" s="2">
        <v>65</v>
      </c>
      <c r="F84" s="19">
        <f t="shared" si="50"/>
        <v>6205.8418730381891</v>
      </c>
      <c r="G84" s="21">
        <f t="shared" si="51"/>
        <v>16495.091506849316</v>
      </c>
      <c r="H84" s="21">
        <f t="shared" si="52"/>
        <v>22700.933379887505</v>
      </c>
      <c r="I84" s="21">
        <f t="shared" si="53"/>
        <v>2871074.1581269619</v>
      </c>
      <c r="J84" s="26">
        <f t="shared" si="56"/>
        <v>9730</v>
      </c>
      <c r="K84" s="26">
        <f>SUM(M82*(Sheet1!C69/100)*(Sheet1!D69/365))</f>
        <v>16550.872397260275</v>
      </c>
      <c r="L84" s="26">
        <f t="shared" si="54"/>
        <v>26280.872397260275</v>
      </c>
      <c r="M84" s="26">
        <f t="shared" si="57"/>
        <v>2867550</v>
      </c>
    </row>
    <row r="85" spans="1:13">
      <c r="A85" s="19">
        <f t="shared" si="55"/>
        <v>2867550</v>
      </c>
      <c r="B85" s="20">
        <f t="shared" si="48"/>
        <v>360</v>
      </c>
      <c r="C85" s="20">
        <f t="shared" si="49"/>
        <v>6.75</v>
      </c>
      <c r="D85" s="20">
        <v>30</v>
      </c>
      <c r="E85" s="2">
        <v>66</v>
      </c>
      <c r="F85" s="19">
        <f t="shared" si="50"/>
        <v>6791.9231059149024</v>
      </c>
      <c r="G85" s="21">
        <f t="shared" si="51"/>
        <v>15909.010273972603</v>
      </c>
      <c r="H85" s="21">
        <f t="shared" si="52"/>
        <v>22700.933379887505</v>
      </c>
      <c r="I85" s="21">
        <f t="shared" si="53"/>
        <v>2860758.0768940849</v>
      </c>
      <c r="J85" s="26">
        <f t="shared" si="56"/>
        <v>9730</v>
      </c>
      <c r="K85" s="26">
        <f>SUM(M83*(Sheet1!C70/100)*(Sheet1!D70/365))</f>
        <v>15962.991780821918</v>
      </c>
      <c r="L85" s="26">
        <f t="shared" si="54"/>
        <v>25692.991780821918</v>
      </c>
      <c r="M85" s="26">
        <f t="shared" si="57"/>
        <v>2857820</v>
      </c>
    </row>
    <row r="86" spans="1:13">
      <c r="A86" s="19">
        <f t="shared" si="55"/>
        <v>2857820</v>
      </c>
      <c r="B86" s="20">
        <f t="shared" si="48"/>
        <v>360</v>
      </c>
      <c r="C86" s="20">
        <f t="shared" si="49"/>
        <v>6.75</v>
      </c>
      <c r="D86" s="20">
        <v>31</v>
      </c>
      <c r="E86" s="2">
        <v>67</v>
      </c>
      <c r="F86" s="19">
        <f t="shared" si="50"/>
        <v>6317.4036538601067</v>
      </c>
      <c r="G86" s="21">
        <f t="shared" si="51"/>
        <v>16383.529726027398</v>
      </c>
      <c r="H86" s="21">
        <f t="shared" si="52"/>
        <v>22700.933379887505</v>
      </c>
      <c r="I86" s="21">
        <f t="shared" si="53"/>
        <v>2851502.5963461399</v>
      </c>
      <c r="J86" s="26">
        <f t="shared" si="56"/>
        <v>9730</v>
      </c>
      <c r="K86" s="26">
        <f>SUM(M84*(Sheet1!C71/100)*(Sheet1!D71/365))</f>
        <v>16439.310616438357</v>
      </c>
      <c r="L86" s="26">
        <f t="shared" si="54"/>
        <v>26169.310616438357</v>
      </c>
      <c r="M86" s="26">
        <f t="shared" si="57"/>
        <v>2848090</v>
      </c>
    </row>
    <row r="87" spans="1:13">
      <c r="A87" s="19">
        <f t="shared" si="55"/>
        <v>2848090</v>
      </c>
      <c r="B87" s="20">
        <f t="shared" si="48"/>
        <v>360</v>
      </c>
      <c r="C87" s="20">
        <f t="shared" si="49"/>
        <v>6.75</v>
      </c>
      <c r="D87" s="20">
        <v>31</v>
      </c>
      <c r="E87" s="2">
        <v>68</v>
      </c>
      <c r="F87" s="19">
        <f t="shared" si="50"/>
        <v>6373.1845442710655</v>
      </c>
      <c r="G87" s="21">
        <f t="shared" si="51"/>
        <v>16327.748835616439</v>
      </c>
      <c r="H87" s="21">
        <f t="shared" si="52"/>
        <v>22700.933379887505</v>
      </c>
      <c r="I87" s="21">
        <f t="shared" si="53"/>
        <v>2841716.8154557291</v>
      </c>
      <c r="J87" s="26">
        <f t="shared" si="56"/>
        <v>9730</v>
      </c>
      <c r="K87" s="26">
        <f>SUM(M85*(Sheet1!C72/100)*(Sheet1!D72/365))</f>
        <v>16383.529726027398</v>
      </c>
      <c r="L87" s="26">
        <f t="shared" si="54"/>
        <v>26113.529726027398</v>
      </c>
      <c r="M87" s="26">
        <f t="shared" si="57"/>
        <v>2838360</v>
      </c>
    </row>
    <row r="88" spans="1:13">
      <c r="A88" s="19">
        <f t="shared" si="55"/>
        <v>2838360</v>
      </c>
      <c r="B88" s="20">
        <f t="shared" si="48"/>
        <v>360</v>
      </c>
      <c r="C88" s="20">
        <f t="shared" si="49"/>
        <v>6.75</v>
      </c>
      <c r="D88" s="20">
        <v>30</v>
      </c>
      <c r="E88" s="2">
        <v>69</v>
      </c>
      <c r="F88" s="19">
        <f t="shared" si="50"/>
        <v>6953.8676264628448</v>
      </c>
      <c r="G88" s="21">
        <f t="shared" si="51"/>
        <v>15747.06575342466</v>
      </c>
      <c r="H88" s="21">
        <f t="shared" si="52"/>
        <v>22700.933379887505</v>
      </c>
      <c r="I88" s="21">
        <f t="shared" si="53"/>
        <v>2831406.1323735369</v>
      </c>
      <c r="J88" s="26">
        <f t="shared" si="56"/>
        <v>9730</v>
      </c>
      <c r="K88" s="26">
        <f>SUM(M86*(Sheet1!C73/100)*(Sheet1!D73/365))</f>
        <v>15801.047260273972</v>
      </c>
      <c r="L88" s="26">
        <f t="shared" si="54"/>
        <v>25531.047260273972</v>
      </c>
      <c r="M88" s="26">
        <f t="shared" si="57"/>
        <v>2828630</v>
      </c>
    </row>
    <row r="89" spans="1:13">
      <c r="A89" s="19">
        <f t="shared" si="55"/>
        <v>2828630</v>
      </c>
      <c r="B89" s="20">
        <f t="shared" si="48"/>
        <v>360</v>
      </c>
      <c r="C89" s="20">
        <f t="shared" si="49"/>
        <v>6.75</v>
      </c>
      <c r="D89" s="20">
        <v>31</v>
      </c>
      <c r="E89" s="2">
        <v>70</v>
      </c>
      <c r="F89" s="19">
        <f t="shared" si="50"/>
        <v>6484.7463250929832</v>
      </c>
      <c r="G89" s="21">
        <f t="shared" si="51"/>
        <v>16216.187054794522</v>
      </c>
      <c r="H89" s="21">
        <f t="shared" si="52"/>
        <v>22700.933379887505</v>
      </c>
      <c r="I89" s="21">
        <f t="shared" si="53"/>
        <v>2822145.2536749071</v>
      </c>
      <c r="J89" s="26">
        <f t="shared" si="56"/>
        <v>9730</v>
      </c>
      <c r="K89" s="26">
        <f>SUM(M87*(Sheet1!C74/100)*(Sheet1!D74/365))</f>
        <v>16271.967945205481</v>
      </c>
      <c r="L89" s="26">
        <f t="shared" si="54"/>
        <v>26001.967945205481</v>
      </c>
      <c r="M89" s="26">
        <f t="shared" si="57"/>
        <v>2818900</v>
      </c>
    </row>
    <row r="90" spans="1:13">
      <c r="A90" s="19">
        <f t="shared" si="55"/>
        <v>2818900</v>
      </c>
      <c r="B90" s="20">
        <f t="shared" si="48"/>
        <v>360</v>
      </c>
      <c r="C90" s="20">
        <f t="shared" si="49"/>
        <v>6.75</v>
      </c>
      <c r="D90" s="20">
        <v>30</v>
      </c>
      <c r="E90" s="2">
        <v>71</v>
      </c>
      <c r="F90" s="19">
        <f t="shared" si="50"/>
        <v>7061.8306401614773</v>
      </c>
      <c r="G90" s="21">
        <f t="shared" si="51"/>
        <v>15639.102739726028</v>
      </c>
      <c r="H90" s="21">
        <f t="shared" si="52"/>
        <v>22700.933379887505</v>
      </c>
      <c r="I90" s="21">
        <f t="shared" si="53"/>
        <v>2811838.1693598386</v>
      </c>
      <c r="J90" s="26">
        <f t="shared" si="56"/>
        <v>9730</v>
      </c>
      <c r="K90" s="26">
        <f>SUM(M88*(Sheet1!C75/100)*(Sheet1!D75/365))</f>
        <v>15693.084246575343</v>
      </c>
      <c r="L90" s="26">
        <f t="shared" si="54"/>
        <v>25423.084246575345</v>
      </c>
      <c r="M90" s="26">
        <f t="shared" si="57"/>
        <v>2809170</v>
      </c>
    </row>
    <row r="91" spans="1:13">
      <c r="A91" s="19">
        <f t="shared" si="55"/>
        <v>2809170</v>
      </c>
      <c r="B91" s="20">
        <f t="shared" si="48"/>
        <v>360</v>
      </c>
      <c r="C91" s="20">
        <f t="shared" si="49"/>
        <v>6.75</v>
      </c>
      <c r="D91" s="20">
        <v>31</v>
      </c>
      <c r="E91" s="2">
        <v>72</v>
      </c>
      <c r="F91" s="19">
        <f t="shared" si="50"/>
        <v>6596.3081059149008</v>
      </c>
      <c r="G91" s="21">
        <f t="shared" si="51"/>
        <v>16104.625273972604</v>
      </c>
      <c r="H91" s="21">
        <f>H80</f>
        <v>22700.933379887505</v>
      </c>
      <c r="I91" s="21">
        <f t="shared" si="53"/>
        <v>2802573.6918940851</v>
      </c>
      <c r="J91" s="26">
        <f t="shared" si="56"/>
        <v>9730</v>
      </c>
      <c r="K91" s="26">
        <f>SUM(M89*(Sheet1!C76/100)*(Sheet1!D76/365))</f>
        <v>16160.406164383561</v>
      </c>
      <c r="L91" s="26">
        <f t="shared" si="54"/>
        <v>25890.406164383559</v>
      </c>
      <c r="M91" s="26">
        <f t="shared" si="57"/>
        <v>2799440</v>
      </c>
    </row>
    <row r="92" spans="1:13">
      <c r="A92" s="10"/>
      <c r="B92" s="11"/>
      <c r="C92" s="11"/>
      <c r="D92" s="29" t="s">
        <v>16</v>
      </c>
      <c r="E92" s="29">
        <v>6</v>
      </c>
      <c r="F92" s="12" t="s">
        <v>10</v>
      </c>
      <c r="G92" s="13" t="s">
        <v>11</v>
      </c>
      <c r="H92" s="13" t="s">
        <v>17</v>
      </c>
      <c r="I92" s="13" t="s">
        <v>13</v>
      </c>
      <c r="J92" s="27" t="s">
        <v>10</v>
      </c>
      <c r="K92" s="28" t="s">
        <v>11</v>
      </c>
      <c r="L92" s="28" t="s">
        <v>12</v>
      </c>
      <c r="M92" s="28" t="s">
        <v>13</v>
      </c>
    </row>
    <row r="93" spans="1:13">
      <c r="A93" s="10"/>
      <c r="B93" s="11"/>
      <c r="C93" s="11"/>
      <c r="D93" s="30"/>
      <c r="E93" s="30"/>
      <c r="F93" s="12">
        <f>SUM(F80:F91)</f>
        <v>79197.057202485666</v>
      </c>
      <c r="G93" s="13">
        <f>SUM(G80:G91)</f>
        <v>193214.14335616439</v>
      </c>
      <c r="H93" s="13">
        <f>F93+G93</f>
        <v>272411.20055865007</v>
      </c>
      <c r="I93" s="13">
        <f>A80-F93</f>
        <v>2837002.9427975141</v>
      </c>
      <c r="J93" s="28">
        <f>SUM(J80:J91)</f>
        <v>116760</v>
      </c>
      <c r="K93" s="28">
        <f>SUM(K80:K91)</f>
        <v>193708.97383561646</v>
      </c>
      <c r="L93" s="28">
        <f>SUM(L80:L91)</f>
        <v>310468.97383561649</v>
      </c>
      <c r="M93" s="28">
        <f>M91</f>
        <v>2799440</v>
      </c>
    </row>
    <row r="94" spans="1:13">
      <c r="A94" s="16"/>
      <c r="B94" s="17"/>
      <c r="C94" s="17"/>
      <c r="D94" s="17"/>
      <c r="E94" s="17"/>
      <c r="F94" s="16"/>
      <c r="G94" s="18"/>
      <c r="H94" s="18"/>
      <c r="I94" s="18"/>
      <c r="J94" s="18"/>
      <c r="K94" s="18"/>
      <c r="L94" s="18"/>
      <c r="M94" s="18"/>
    </row>
    <row r="95" spans="1:13">
      <c r="A95" s="19">
        <f>M91</f>
        <v>2799440</v>
      </c>
      <c r="B95" s="20">
        <f t="shared" ref="B95:B106" si="58">B80</f>
        <v>360</v>
      </c>
      <c r="C95" s="20">
        <f t="shared" ref="C95:C106" si="59">C5</f>
        <v>6.75</v>
      </c>
      <c r="D95" s="20">
        <v>31</v>
      </c>
      <c r="E95" s="2">
        <v>73</v>
      </c>
      <c r="F95" s="19">
        <f t="shared" ref="F95:F106" si="60">H95-G95</f>
        <v>6652.0889963258614</v>
      </c>
      <c r="G95" s="21">
        <f t="shared" ref="G95:G106" si="61">SUM(A95*(C95/100)*D95/365)</f>
        <v>16048.844383561644</v>
      </c>
      <c r="H95" s="21">
        <f t="shared" ref="H95:H105" si="62">H81</f>
        <v>22700.933379887505</v>
      </c>
      <c r="I95" s="21">
        <f t="shared" ref="I95:I106" si="63">A95-F95</f>
        <v>2792787.9110036739</v>
      </c>
      <c r="J95" s="26">
        <f>IF((MOD(J91,10))=0,(J91+0),J91-MOD(J91,10)+10)</f>
        <v>9730</v>
      </c>
      <c r="K95" s="26">
        <f>SUM(M93*(Sheet1!C80/100)*(Sheet1!D80/365))</f>
        <v>16048.844383561644</v>
      </c>
      <c r="L95" s="26">
        <f t="shared" ref="L95:L106" si="64">J95+K95</f>
        <v>25778.844383561642</v>
      </c>
      <c r="M95" s="26">
        <f>M93-J95</f>
        <v>2789710</v>
      </c>
    </row>
    <row r="96" spans="1:13">
      <c r="A96" s="19">
        <f t="shared" ref="A96:A106" si="65">M95</f>
        <v>2789710</v>
      </c>
      <c r="B96" s="20">
        <f t="shared" si="58"/>
        <v>360</v>
      </c>
      <c r="C96" s="20">
        <f t="shared" si="59"/>
        <v>6.75</v>
      </c>
      <c r="D96" s="20">
        <v>28</v>
      </c>
      <c r="E96" s="2">
        <v>74</v>
      </c>
      <c r="F96" s="19">
        <f t="shared" si="60"/>
        <v>8255.5857086546275</v>
      </c>
      <c r="G96" s="21">
        <f t="shared" si="61"/>
        <v>14445.347671232877</v>
      </c>
      <c r="H96" s="21">
        <f t="shared" si="62"/>
        <v>22700.933379887505</v>
      </c>
      <c r="I96" s="21">
        <f t="shared" si="63"/>
        <v>2781454.4142913455</v>
      </c>
      <c r="J96" s="26">
        <f t="shared" ref="J96:J106" si="66">IF((MOD(J95,10))=0,(J95+0),J95-MOD(J95,10)+10)</f>
        <v>9730</v>
      </c>
      <c r="K96" s="26">
        <f>SUM(M95*(Sheet1!C81/100)*(Sheet1!D81/365))</f>
        <v>14445.347671232879</v>
      </c>
      <c r="L96" s="26">
        <f t="shared" si="64"/>
        <v>24175.347671232877</v>
      </c>
      <c r="M96" s="26">
        <f t="shared" ref="M96:M106" si="67">M95-J96</f>
        <v>2779980</v>
      </c>
    </row>
    <row r="97" spans="1:13">
      <c r="A97" s="19">
        <f t="shared" si="65"/>
        <v>2779980</v>
      </c>
      <c r="B97" s="20">
        <f t="shared" si="58"/>
        <v>360</v>
      </c>
      <c r="C97" s="20">
        <f t="shared" si="59"/>
        <v>6.75</v>
      </c>
      <c r="D97" s="20">
        <v>31</v>
      </c>
      <c r="E97" s="2">
        <v>75</v>
      </c>
      <c r="F97" s="19">
        <f t="shared" si="60"/>
        <v>6763.6507771477773</v>
      </c>
      <c r="G97" s="21">
        <f t="shared" si="61"/>
        <v>15937.282602739728</v>
      </c>
      <c r="H97" s="21">
        <f t="shared" si="62"/>
        <v>22700.933379887505</v>
      </c>
      <c r="I97" s="21">
        <f t="shared" si="63"/>
        <v>2773216.3492228524</v>
      </c>
      <c r="J97" s="26">
        <f t="shared" si="66"/>
        <v>9730</v>
      </c>
      <c r="K97" s="26">
        <f>SUM(M96*(Sheet1!C82/100)*(Sheet1!D82/365))</f>
        <v>15937.282602739728</v>
      </c>
      <c r="L97" s="26">
        <f t="shared" si="64"/>
        <v>25667.282602739728</v>
      </c>
      <c r="M97" s="26">
        <f t="shared" si="67"/>
        <v>2770250</v>
      </c>
    </row>
    <row r="98" spans="1:13">
      <c r="A98" s="19">
        <f t="shared" si="65"/>
        <v>2770250</v>
      </c>
      <c r="B98" s="20">
        <f t="shared" si="58"/>
        <v>360</v>
      </c>
      <c r="C98" s="20">
        <f t="shared" si="59"/>
        <v>6.75</v>
      </c>
      <c r="D98" s="20">
        <v>30</v>
      </c>
      <c r="E98" s="2">
        <v>76</v>
      </c>
      <c r="F98" s="19">
        <f t="shared" si="60"/>
        <v>7331.7381744080521</v>
      </c>
      <c r="G98" s="21">
        <f t="shared" si="61"/>
        <v>15369.195205479453</v>
      </c>
      <c r="H98" s="21">
        <f t="shared" si="62"/>
        <v>22700.933379887505</v>
      </c>
      <c r="I98" s="21">
        <f t="shared" si="63"/>
        <v>2762918.2618255918</v>
      </c>
      <c r="J98" s="26">
        <f t="shared" si="66"/>
        <v>9730</v>
      </c>
      <c r="K98" s="26">
        <f>SUM(M96*(Sheet1!C83/100)*(Sheet1!D83/365))</f>
        <v>15423.176712328768</v>
      </c>
      <c r="L98" s="26">
        <f t="shared" si="64"/>
        <v>25153.176712328768</v>
      </c>
      <c r="M98" s="26">
        <f t="shared" si="67"/>
        <v>2760520</v>
      </c>
    </row>
    <row r="99" spans="1:13">
      <c r="A99" s="19">
        <f t="shared" si="65"/>
        <v>2760520</v>
      </c>
      <c r="B99" s="20">
        <f t="shared" si="58"/>
        <v>360</v>
      </c>
      <c r="C99" s="20">
        <f t="shared" si="59"/>
        <v>6.75</v>
      </c>
      <c r="D99" s="20">
        <v>31</v>
      </c>
      <c r="E99" s="2">
        <v>77</v>
      </c>
      <c r="F99" s="19">
        <f t="shared" si="60"/>
        <v>6875.2125579696949</v>
      </c>
      <c r="G99" s="21">
        <f t="shared" si="61"/>
        <v>15825.72082191781</v>
      </c>
      <c r="H99" s="21">
        <f t="shared" si="62"/>
        <v>22700.933379887505</v>
      </c>
      <c r="I99" s="21">
        <f t="shared" si="63"/>
        <v>2753644.7874420304</v>
      </c>
      <c r="J99" s="26">
        <f t="shared" si="66"/>
        <v>9730</v>
      </c>
      <c r="K99" s="26">
        <f>SUM(M97*(Sheet1!C84/100)*(Sheet1!D84/365))</f>
        <v>15881.501712328767</v>
      </c>
      <c r="L99" s="26">
        <f t="shared" si="64"/>
        <v>25611.501712328769</v>
      </c>
      <c r="M99" s="26">
        <f t="shared" si="67"/>
        <v>2750790</v>
      </c>
    </row>
    <row r="100" spans="1:13">
      <c r="A100" s="19">
        <f t="shared" si="65"/>
        <v>2750790</v>
      </c>
      <c r="B100" s="20">
        <f t="shared" si="58"/>
        <v>360</v>
      </c>
      <c r="C100" s="20">
        <f t="shared" si="59"/>
        <v>6.75</v>
      </c>
      <c r="D100" s="20">
        <v>30</v>
      </c>
      <c r="E100" s="2">
        <v>78</v>
      </c>
      <c r="F100" s="19">
        <f t="shared" si="60"/>
        <v>7439.7011881066828</v>
      </c>
      <c r="G100" s="21">
        <f t="shared" si="61"/>
        <v>15261.232191780822</v>
      </c>
      <c r="H100" s="21">
        <f t="shared" si="62"/>
        <v>22700.933379887505</v>
      </c>
      <c r="I100" s="21">
        <f t="shared" si="63"/>
        <v>2743350.2988118934</v>
      </c>
      <c r="J100" s="26">
        <f t="shared" si="66"/>
        <v>9730</v>
      </c>
      <c r="K100" s="26">
        <f>SUM(M98*(Sheet1!C85/100)*(Sheet1!D85/365))</f>
        <v>15315.213698630138</v>
      </c>
      <c r="L100" s="26">
        <f t="shared" si="64"/>
        <v>25045.213698630138</v>
      </c>
      <c r="M100" s="26">
        <f t="shared" si="67"/>
        <v>2741060</v>
      </c>
    </row>
    <row r="101" spans="1:13">
      <c r="A101" s="19">
        <f t="shared" si="65"/>
        <v>2741060</v>
      </c>
      <c r="B101" s="20">
        <f t="shared" si="58"/>
        <v>360</v>
      </c>
      <c r="C101" s="20">
        <f t="shared" si="59"/>
        <v>6.75</v>
      </c>
      <c r="D101" s="20">
        <v>31</v>
      </c>
      <c r="E101" s="2">
        <v>79</v>
      </c>
      <c r="F101" s="19">
        <f t="shared" si="60"/>
        <v>6986.7743387916125</v>
      </c>
      <c r="G101" s="21">
        <f t="shared" si="61"/>
        <v>15714.159041095892</v>
      </c>
      <c r="H101" s="21">
        <f t="shared" si="62"/>
        <v>22700.933379887505</v>
      </c>
      <c r="I101" s="21">
        <f t="shared" si="63"/>
        <v>2734073.2256612084</v>
      </c>
      <c r="J101" s="26">
        <f t="shared" si="66"/>
        <v>9730</v>
      </c>
      <c r="K101" s="26">
        <f>SUM(M99*(Sheet1!C86/100)*(Sheet1!D86/365))</f>
        <v>15769.939931506849</v>
      </c>
      <c r="L101" s="26">
        <f t="shared" si="64"/>
        <v>25499.939931506851</v>
      </c>
      <c r="M101" s="26">
        <f t="shared" si="67"/>
        <v>2731330</v>
      </c>
    </row>
    <row r="102" spans="1:13">
      <c r="A102" s="19">
        <f t="shared" si="65"/>
        <v>2731330</v>
      </c>
      <c r="B102" s="20">
        <f t="shared" si="58"/>
        <v>360</v>
      </c>
      <c r="C102" s="20">
        <f t="shared" si="59"/>
        <v>6.75</v>
      </c>
      <c r="D102" s="20">
        <v>31</v>
      </c>
      <c r="E102" s="2">
        <v>80</v>
      </c>
      <c r="F102" s="19">
        <f t="shared" si="60"/>
        <v>7042.5552292025732</v>
      </c>
      <c r="G102" s="21">
        <f t="shared" si="61"/>
        <v>15658.378150684932</v>
      </c>
      <c r="H102" s="21">
        <f t="shared" si="62"/>
        <v>22700.933379887505</v>
      </c>
      <c r="I102" s="21">
        <f t="shared" si="63"/>
        <v>2724287.4447707976</v>
      </c>
      <c r="J102" s="26">
        <f t="shared" si="66"/>
        <v>9730</v>
      </c>
      <c r="K102" s="26">
        <f>SUM(M100*(Sheet1!C87/100)*(Sheet1!D87/365))</f>
        <v>15714.159041095891</v>
      </c>
      <c r="L102" s="26">
        <f t="shared" si="64"/>
        <v>25444.159041095889</v>
      </c>
      <c r="M102" s="26">
        <f t="shared" si="67"/>
        <v>2721600</v>
      </c>
    </row>
    <row r="103" spans="1:13">
      <c r="A103" s="19">
        <f t="shared" si="65"/>
        <v>2721600</v>
      </c>
      <c r="B103" s="20">
        <f t="shared" si="58"/>
        <v>360</v>
      </c>
      <c r="C103" s="20">
        <f t="shared" si="59"/>
        <v>6.75</v>
      </c>
      <c r="D103" s="20">
        <v>30</v>
      </c>
      <c r="E103" s="2">
        <v>81</v>
      </c>
      <c r="F103" s="19">
        <f t="shared" si="60"/>
        <v>7601.6457086546288</v>
      </c>
      <c r="G103" s="21">
        <f t="shared" si="61"/>
        <v>15099.287671232876</v>
      </c>
      <c r="H103" s="21">
        <f t="shared" si="62"/>
        <v>22700.933379887505</v>
      </c>
      <c r="I103" s="21">
        <f t="shared" si="63"/>
        <v>2713998.3542913455</v>
      </c>
      <c r="J103" s="26">
        <f t="shared" si="66"/>
        <v>9730</v>
      </c>
      <c r="K103" s="26">
        <f>SUM(M101*(Sheet1!C88/100)*(Sheet1!D88/365))</f>
        <v>15153.269178082193</v>
      </c>
      <c r="L103" s="26">
        <f t="shared" si="64"/>
        <v>24883.269178082192</v>
      </c>
      <c r="M103" s="26">
        <f t="shared" si="67"/>
        <v>2711870</v>
      </c>
    </row>
    <row r="104" spans="1:13">
      <c r="A104" s="19">
        <f t="shared" si="65"/>
        <v>2711870</v>
      </c>
      <c r="B104" s="20">
        <f t="shared" si="58"/>
        <v>360</v>
      </c>
      <c r="C104" s="20">
        <f t="shared" si="59"/>
        <v>6.75</v>
      </c>
      <c r="D104" s="20">
        <v>31</v>
      </c>
      <c r="E104" s="2">
        <v>82</v>
      </c>
      <c r="F104" s="19">
        <f t="shared" si="60"/>
        <v>7154.117010024489</v>
      </c>
      <c r="G104" s="21">
        <f t="shared" si="61"/>
        <v>15546.816369863016</v>
      </c>
      <c r="H104" s="21">
        <f t="shared" si="62"/>
        <v>22700.933379887505</v>
      </c>
      <c r="I104" s="21">
        <f t="shared" si="63"/>
        <v>2704715.8829899756</v>
      </c>
      <c r="J104" s="26">
        <f t="shared" si="66"/>
        <v>9730</v>
      </c>
      <c r="K104" s="26">
        <f>SUM(M102*(Sheet1!C89/100)*(Sheet1!D89/365))</f>
        <v>15602.597260273973</v>
      </c>
      <c r="L104" s="26">
        <f t="shared" si="64"/>
        <v>25332.597260273971</v>
      </c>
      <c r="M104" s="26">
        <f t="shared" si="67"/>
        <v>2702140</v>
      </c>
    </row>
    <row r="105" spans="1:13">
      <c r="A105" s="19">
        <f t="shared" si="65"/>
        <v>2702140</v>
      </c>
      <c r="B105" s="20">
        <f t="shared" si="58"/>
        <v>360</v>
      </c>
      <c r="C105" s="20">
        <f t="shared" si="59"/>
        <v>6.75</v>
      </c>
      <c r="D105" s="20">
        <v>30</v>
      </c>
      <c r="E105" s="2">
        <v>83</v>
      </c>
      <c r="F105" s="19">
        <f t="shared" si="60"/>
        <v>7709.6087223532577</v>
      </c>
      <c r="G105" s="21">
        <f t="shared" si="61"/>
        <v>14991.324657534247</v>
      </c>
      <c r="H105" s="21">
        <f t="shared" si="62"/>
        <v>22700.933379887505</v>
      </c>
      <c r="I105" s="21">
        <f t="shared" si="63"/>
        <v>2694430.3912776466</v>
      </c>
      <c r="J105" s="26">
        <f t="shared" si="66"/>
        <v>9730</v>
      </c>
      <c r="K105" s="26">
        <f>SUM(M103*(Sheet1!C90/100)*(Sheet1!D90/365))</f>
        <v>15045.306164383561</v>
      </c>
      <c r="L105" s="26">
        <f t="shared" si="64"/>
        <v>24775.306164383561</v>
      </c>
      <c r="M105" s="26">
        <f t="shared" si="67"/>
        <v>2692410</v>
      </c>
    </row>
    <row r="106" spans="1:13">
      <c r="A106" s="19">
        <f t="shared" si="65"/>
        <v>2692410</v>
      </c>
      <c r="B106" s="20">
        <f t="shared" si="58"/>
        <v>360</v>
      </c>
      <c r="C106" s="20">
        <f t="shared" si="59"/>
        <v>6.75</v>
      </c>
      <c r="D106" s="20">
        <v>31</v>
      </c>
      <c r="E106" s="2">
        <v>84</v>
      </c>
      <c r="F106" s="19">
        <f t="shared" si="60"/>
        <v>7265.6787908464066</v>
      </c>
      <c r="G106" s="21">
        <f t="shared" si="61"/>
        <v>15435.254589041098</v>
      </c>
      <c r="H106" s="21">
        <f>H95</f>
        <v>22700.933379887505</v>
      </c>
      <c r="I106" s="21">
        <f t="shared" si="63"/>
        <v>2685144.3212091536</v>
      </c>
      <c r="J106" s="26">
        <f t="shared" si="66"/>
        <v>9730</v>
      </c>
      <c r="K106" s="26">
        <f>SUM(M104*(Sheet1!C91/100)*(Sheet1!D91/365))</f>
        <v>15491.035479452055</v>
      </c>
      <c r="L106" s="26">
        <f t="shared" si="64"/>
        <v>25221.035479452054</v>
      </c>
      <c r="M106" s="26">
        <f t="shared" si="67"/>
        <v>2682680</v>
      </c>
    </row>
    <row r="107" spans="1:13">
      <c r="A107" s="10"/>
      <c r="B107" s="11"/>
      <c r="C107" s="11"/>
      <c r="D107" s="29" t="s">
        <v>16</v>
      </c>
      <c r="E107" s="29">
        <v>7</v>
      </c>
      <c r="F107" s="12" t="s">
        <v>10</v>
      </c>
      <c r="G107" s="13" t="s">
        <v>11</v>
      </c>
      <c r="H107" s="13" t="s">
        <v>17</v>
      </c>
      <c r="I107" s="13" t="s">
        <v>13</v>
      </c>
      <c r="J107" s="27" t="s">
        <v>10</v>
      </c>
      <c r="K107" s="28" t="s">
        <v>11</v>
      </c>
      <c r="L107" s="28" t="s">
        <v>12</v>
      </c>
      <c r="M107" s="28" t="s">
        <v>13</v>
      </c>
    </row>
    <row r="108" spans="1:13">
      <c r="A108" s="10"/>
      <c r="B108" s="11"/>
      <c r="C108" s="11"/>
      <c r="D108" s="30"/>
      <c r="E108" s="30"/>
      <c r="F108" s="12">
        <f>SUM(F95:F106)</f>
        <v>87078.357202485655</v>
      </c>
      <c r="G108" s="13">
        <f>SUM(G95:G106)</f>
        <v>185332.84335616441</v>
      </c>
      <c r="H108" s="13">
        <f>F108+G108</f>
        <v>272411.20055865007</v>
      </c>
      <c r="I108" s="13">
        <f>A95-F108</f>
        <v>2712361.6427975143</v>
      </c>
      <c r="J108" s="28">
        <f>SUM(J95:J106)</f>
        <v>116760</v>
      </c>
      <c r="K108" s="28">
        <f>SUM(K95:K106)</f>
        <v>185827.67383561644</v>
      </c>
      <c r="L108" s="28">
        <f>SUM(L95:L106)</f>
        <v>302587.67383561644</v>
      </c>
      <c r="M108" s="28">
        <f>M106</f>
        <v>2682680</v>
      </c>
    </row>
    <row r="109" spans="1:13">
      <c r="A109" s="16"/>
      <c r="B109" s="17"/>
      <c r="C109" s="17"/>
      <c r="D109" s="17"/>
      <c r="E109" s="17"/>
      <c r="F109" s="16"/>
      <c r="G109" s="18"/>
      <c r="H109" s="18"/>
      <c r="I109" s="18"/>
      <c r="J109" s="18"/>
      <c r="K109" s="18"/>
      <c r="L109" s="18"/>
      <c r="M109" s="18"/>
    </row>
    <row r="110" spans="1:13">
      <c r="A110" s="19">
        <f>M106</f>
        <v>2682680</v>
      </c>
      <c r="B110" s="20">
        <f t="shared" ref="B110:B121" si="68">B95</f>
        <v>360</v>
      </c>
      <c r="C110" s="20">
        <f t="shared" ref="C110:C121" si="69">C5</f>
        <v>6.75</v>
      </c>
      <c r="D110" s="20">
        <v>31</v>
      </c>
      <c r="E110" s="2">
        <v>85</v>
      </c>
      <c r="F110" s="19">
        <f t="shared" ref="F110:F121" si="70">H110-G110</f>
        <v>7321.4596812573673</v>
      </c>
      <c r="G110" s="21">
        <f t="shared" ref="G110:G121" si="71">SUM(A110*(C110/100)*D110/365)</f>
        <v>15379.473698630138</v>
      </c>
      <c r="H110" s="21">
        <f t="shared" ref="H110:H120" si="72">H96</f>
        <v>22700.933379887505</v>
      </c>
      <c r="I110" s="21">
        <f t="shared" ref="I110:I121" si="73">A110-F110</f>
        <v>2675358.5403187429</v>
      </c>
      <c r="J110" s="26">
        <f>IF((MOD(J106,10))=0,(J106+0),J106-MOD(J106,10)+10)</f>
        <v>9730</v>
      </c>
      <c r="K110" s="26">
        <f>SUM(M108*(Sheet1!C95/100)*(Sheet1!D95/365))</f>
        <v>15379.473698630138</v>
      </c>
      <c r="L110" s="26">
        <f t="shared" ref="L110:L121" si="74">J110+K110</f>
        <v>25109.473698630136</v>
      </c>
      <c r="M110" s="26">
        <f>M108-J110</f>
        <v>2672950</v>
      </c>
    </row>
    <row r="111" spans="1:13">
      <c r="A111" s="19">
        <f t="shared" ref="A111:A121" si="75">M110</f>
        <v>2672950</v>
      </c>
      <c r="B111" s="20">
        <f t="shared" si="68"/>
        <v>360</v>
      </c>
      <c r="C111" s="20">
        <f t="shared" si="69"/>
        <v>6.75</v>
      </c>
      <c r="D111" s="20">
        <v>28</v>
      </c>
      <c r="E111" s="2">
        <v>86</v>
      </c>
      <c r="F111" s="19">
        <f t="shared" si="70"/>
        <v>8860.1785853669571</v>
      </c>
      <c r="G111" s="21">
        <f t="shared" si="71"/>
        <v>13840.754794520548</v>
      </c>
      <c r="H111" s="21">
        <f t="shared" si="72"/>
        <v>22700.933379887505</v>
      </c>
      <c r="I111" s="21">
        <f t="shared" si="73"/>
        <v>2664089.8214146332</v>
      </c>
      <c r="J111" s="26">
        <f t="shared" ref="J111:J121" si="76">IF((MOD(J110,10))=0,(J110+0),J110-MOD(J110,10)+10)</f>
        <v>9730</v>
      </c>
      <c r="K111" s="26">
        <f>SUM(M110*(Sheet1!C96/100)*(Sheet1!D96/365))</f>
        <v>13840.754794520548</v>
      </c>
      <c r="L111" s="26">
        <f t="shared" si="74"/>
        <v>23570.754794520548</v>
      </c>
      <c r="M111" s="26">
        <f t="shared" ref="M111:M121" si="77">M110-J111</f>
        <v>2663220</v>
      </c>
    </row>
    <row r="112" spans="1:13">
      <c r="A112" s="19">
        <f t="shared" si="75"/>
        <v>2663220</v>
      </c>
      <c r="B112" s="20">
        <f t="shared" si="68"/>
        <v>360</v>
      </c>
      <c r="C112" s="20">
        <f t="shared" si="69"/>
        <v>6.75</v>
      </c>
      <c r="D112" s="20">
        <v>31</v>
      </c>
      <c r="E112" s="2">
        <v>87</v>
      </c>
      <c r="F112" s="19">
        <f t="shared" si="70"/>
        <v>7433.0214620792849</v>
      </c>
      <c r="G112" s="21">
        <f t="shared" si="71"/>
        <v>15267.91191780822</v>
      </c>
      <c r="H112" s="21">
        <f t="shared" si="72"/>
        <v>22700.933379887505</v>
      </c>
      <c r="I112" s="21">
        <f t="shared" si="73"/>
        <v>2655786.9785379209</v>
      </c>
      <c r="J112" s="26">
        <f t="shared" si="76"/>
        <v>9730</v>
      </c>
      <c r="K112" s="26">
        <f>SUM(M111*(Sheet1!C97/100)*(Sheet1!D97/365))</f>
        <v>15267.91191780822</v>
      </c>
      <c r="L112" s="26">
        <f t="shared" si="74"/>
        <v>24997.911917808218</v>
      </c>
      <c r="M112" s="26">
        <f t="shared" si="77"/>
        <v>2653490</v>
      </c>
    </row>
    <row r="113" spans="1:13">
      <c r="A113" s="19">
        <f t="shared" si="75"/>
        <v>2653490</v>
      </c>
      <c r="B113" s="20">
        <f t="shared" si="68"/>
        <v>360</v>
      </c>
      <c r="C113" s="20">
        <f t="shared" si="69"/>
        <v>6.75</v>
      </c>
      <c r="D113" s="20">
        <v>30</v>
      </c>
      <c r="E113" s="2">
        <v>88</v>
      </c>
      <c r="F113" s="19">
        <f t="shared" si="70"/>
        <v>7979.5162565998344</v>
      </c>
      <c r="G113" s="21">
        <f t="shared" si="71"/>
        <v>14721.417123287671</v>
      </c>
      <c r="H113" s="21">
        <f t="shared" si="72"/>
        <v>22700.933379887505</v>
      </c>
      <c r="I113" s="21">
        <f t="shared" si="73"/>
        <v>2645510.4837434003</v>
      </c>
      <c r="J113" s="26">
        <f t="shared" si="76"/>
        <v>9730</v>
      </c>
      <c r="K113" s="26">
        <f>SUM(M111*(Sheet1!C98/100)*(Sheet1!D98/365))</f>
        <v>14775.398630136986</v>
      </c>
      <c r="L113" s="26">
        <f t="shared" si="74"/>
        <v>24505.398630136988</v>
      </c>
      <c r="M113" s="26">
        <f t="shared" si="77"/>
        <v>2643760</v>
      </c>
    </row>
    <row r="114" spans="1:13">
      <c r="A114" s="19">
        <f t="shared" si="75"/>
        <v>2643760</v>
      </c>
      <c r="B114" s="20">
        <f t="shared" si="68"/>
        <v>360</v>
      </c>
      <c r="C114" s="20">
        <f t="shared" si="69"/>
        <v>6.75</v>
      </c>
      <c r="D114" s="20">
        <v>31</v>
      </c>
      <c r="E114" s="2">
        <v>89</v>
      </c>
      <c r="F114" s="19">
        <f t="shared" si="70"/>
        <v>7544.5832429012007</v>
      </c>
      <c r="G114" s="21">
        <f t="shared" si="71"/>
        <v>15156.350136986304</v>
      </c>
      <c r="H114" s="21">
        <f t="shared" si="72"/>
        <v>22700.933379887505</v>
      </c>
      <c r="I114" s="21">
        <f t="shared" si="73"/>
        <v>2636215.4167570989</v>
      </c>
      <c r="J114" s="26">
        <f t="shared" si="76"/>
        <v>9730</v>
      </c>
      <c r="K114" s="26">
        <f>SUM(M112*(Sheet1!C99/100)*(Sheet1!D99/365))</f>
        <v>15212.131027397261</v>
      </c>
      <c r="L114" s="26">
        <f t="shared" si="74"/>
        <v>24942.131027397263</v>
      </c>
      <c r="M114" s="26">
        <f t="shared" si="77"/>
        <v>2634030</v>
      </c>
    </row>
    <row r="115" spans="1:13">
      <c r="A115" s="19">
        <f t="shared" si="75"/>
        <v>2634030</v>
      </c>
      <c r="B115" s="20">
        <f t="shared" si="68"/>
        <v>360</v>
      </c>
      <c r="C115" s="20">
        <f t="shared" si="69"/>
        <v>6.75</v>
      </c>
      <c r="D115" s="20">
        <v>30</v>
      </c>
      <c r="E115" s="2">
        <v>90</v>
      </c>
      <c r="F115" s="19">
        <f t="shared" si="70"/>
        <v>8087.4792702984614</v>
      </c>
      <c r="G115" s="21">
        <f t="shared" si="71"/>
        <v>14613.454109589044</v>
      </c>
      <c r="H115" s="21">
        <f t="shared" si="72"/>
        <v>22700.933379887505</v>
      </c>
      <c r="I115" s="21">
        <f t="shared" si="73"/>
        <v>2625942.5207297015</v>
      </c>
      <c r="J115" s="26">
        <f t="shared" si="76"/>
        <v>9730</v>
      </c>
      <c r="K115" s="26">
        <f>SUM(M113*(Sheet1!C100/100)*(Sheet1!D100/365))</f>
        <v>14667.435616438357</v>
      </c>
      <c r="L115" s="26">
        <f t="shared" si="74"/>
        <v>24397.435616438357</v>
      </c>
      <c r="M115" s="26">
        <f t="shared" si="77"/>
        <v>2624300</v>
      </c>
    </row>
    <row r="116" spans="1:13">
      <c r="A116" s="19">
        <f t="shared" si="75"/>
        <v>2624300</v>
      </c>
      <c r="B116" s="20">
        <f t="shared" si="68"/>
        <v>360</v>
      </c>
      <c r="C116" s="20">
        <f t="shared" si="69"/>
        <v>6.75</v>
      </c>
      <c r="D116" s="20">
        <v>31</v>
      </c>
      <c r="E116" s="2">
        <v>91</v>
      </c>
      <c r="F116" s="19">
        <f t="shared" si="70"/>
        <v>7656.145023723122</v>
      </c>
      <c r="G116" s="21">
        <f t="shared" si="71"/>
        <v>15044.788356164383</v>
      </c>
      <c r="H116" s="21">
        <f t="shared" si="72"/>
        <v>22700.933379887505</v>
      </c>
      <c r="I116" s="21">
        <f t="shared" si="73"/>
        <v>2616643.8549762769</v>
      </c>
      <c r="J116" s="26">
        <f t="shared" si="76"/>
        <v>9730</v>
      </c>
      <c r="K116" s="26">
        <f>SUM(M114*(Sheet1!C101/100)*(Sheet1!D101/365))</f>
        <v>15100.569246575344</v>
      </c>
      <c r="L116" s="26">
        <f t="shared" si="74"/>
        <v>24830.569246575345</v>
      </c>
      <c r="M116" s="26">
        <f t="shared" si="77"/>
        <v>2614570</v>
      </c>
    </row>
    <row r="117" spans="1:13">
      <c r="A117" s="19">
        <f t="shared" si="75"/>
        <v>2614570</v>
      </c>
      <c r="B117" s="20">
        <f t="shared" si="68"/>
        <v>360</v>
      </c>
      <c r="C117" s="20">
        <f t="shared" si="69"/>
        <v>6.75</v>
      </c>
      <c r="D117" s="20">
        <v>31</v>
      </c>
      <c r="E117" s="2">
        <v>92</v>
      </c>
      <c r="F117" s="19">
        <f t="shared" si="70"/>
        <v>7711.925914134079</v>
      </c>
      <c r="G117" s="21">
        <f t="shared" si="71"/>
        <v>14989.007465753426</v>
      </c>
      <c r="H117" s="21">
        <f t="shared" si="72"/>
        <v>22700.933379887505</v>
      </c>
      <c r="I117" s="21">
        <f t="shared" si="73"/>
        <v>2606858.0740858661</v>
      </c>
      <c r="J117" s="26">
        <f t="shared" si="76"/>
        <v>9730</v>
      </c>
      <c r="K117" s="26">
        <f>SUM(M115*(Sheet1!C102/100)*(Sheet1!D102/365))</f>
        <v>15044.788356164383</v>
      </c>
      <c r="L117" s="26">
        <f t="shared" si="74"/>
        <v>24774.788356164383</v>
      </c>
      <c r="M117" s="26">
        <f t="shared" si="77"/>
        <v>2604840</v>
      </c>
    </row>
    <row r="118" spans="1:13">
      <c r="A118" s="19">
        <f t="shared" si="75"/>
        <v>2604840</v>
      </c>
      <c r="B118" s="20">
        <f t="shared" si="68"/>
        <v>360</v>
      </c>
      <c r="C118" s="20">
        <f t="shared" si="69"/>
        <v>6.75</v>
      </c>
      <c r="D118" s="20">
        <v>30</v>
      </c>
      <c r="E118" s="2">
        <v>93</v>
      </c>
      <c r="F118" s="19">
        <f t="shared" si="70"/>
        <v>8249.4237908464092</v>
      </c>
      <c r="G118" s="21">
        <f t="shared" si="71"/>
        <v>14451.509589041096</v>
      </c>
      <c r="H118" s="21">
        <f t="shared" si="72"/>
        <v>22700.933379887505</v>
      </c>
      <c r="I118" s="21">
        <f t="shared" si="73"/>
        <v>2596590.5762091535</v>
      </c>
      <c r="J118" s="26">
        <f t="shared" si="76"/>
        <v>9730</v>
      </c>
      <c r="K118" s="26">
        <f>SUM(M116*(Sheet1!C103/100)*(Sheet1!D103/365))</f>
        <v>14505.491095890411</v>
      </c>
      <c r="L118" s="26">
        <f t="shared" si="74"/>
        <v>24235.491095890411</v>
      </c>
      <c r="M118" s="26">
        <f t="shared" si="77"/>
        <v>2595110</v>
      </c>
    </row>
    <row r="119" spans="1:13">
      <c r="A119" s="19">
        <f t="shared" si="75"/>
        <v>2595110</v>
      </c>
      <c r="B119" s="20">
        <f t="shared" si="68"/>
        <v>360</v>
      </c>
      <c r="C119" s="20">
        <f t="shared" si="69"/>
        <v>6.75</v>
      </c>
      <c r="D119" s="20">
        <v>31</v>
      </c>
      <c r="E119" s="2">
        <v>94</v>
      </c>
      <c r="F119" s="19">
        <f t="shared" si="70"/>
        <v>7823.4876949559966</v>
      </c>
      <c r="G119" s="21">
        <f t="shared" si="71"/>
        <v>14877.445684931508</v>
      </c>
      <c r="H119" s="21">
        <f t="shared" si="72"/>
        <v>22700.933379887505</v>
      </c>
      <c r="I119" s="21">
        <f t="shared" si="73"/>
        <v>2587286.5123050441</v>
      </c>
      <c r="J119" s="26">
        <f t="shared" si="76"/>
        <v>9730</v>
      </c>
      <c r="K119" s="26">
        <f>SUM(M117*(Sheet1!C104/100)*(Sheet1!D104/365))</f>
        <v>14933.226575342467</v>
      </c>
      <c r="L119" s="26">
        <f t="shared" si="74"/>
        <v>24663.226575342465</v>
      </c>
      <c r="M119" s="26">
        <f t="shared" si="77"/>
        <v>2585380</v>
      </c>
    </row>
    <row r="120" spans="1:13">
      <c r="A120" s="19">
        <f t="shared" si="75"/>
        <v>2585380</v>
      </c>
      <c r="B120" s="20">
        <f t="shared" si="68"/>
        <v>360</v>
      </c>
      <c r="C120" s="20">
        <f t="shared" si="69"/>
        <v>6.75</v>
      </c>
      <c r="D120" s="20">
        <v>30</v>
      </c>
      <c r="E120" s="2">
        <v>95</v>
      </c>
      <c r="F120" s="19">
        <f t="shared" si="70"/>
        <v>8357.3868045450363</v>
      </c>
      <c r="G120" s="21">
        <f t="shared" si="71"/>
        <v>14343.546575342469</v>
      </c>
      <c r="H120" s="21">
        <f t="shared" si="72"/>
        <v>22700.933379887505</v>
      </c>
      <c r="I120" s="21">
        <f t="shared" si="73"/>
        <v>2577022.6131954552</v>
      </c>
      <c r="J120" s="26">
        <f t="shared" si="76"/>
        <v>9730</v>
      </c>
      <c r="K120" s="26">
        <f>SUM(M118*(Sheet1!C105/100)*(Sheet1!D105/365))</f>
        <v>14397.528082191782</v>
      </c>
      <c r="L120" s="26">
        <f t="shared" si="74"/>
        <v>24127.528082191784</v>
      </c>
      <c r="M120" s="26">
        <f t="shared" si="77"/>
        <v>2575650</v>
      </c>
    </row>
    <row r="121" spans="1:13">
      <c r="A121" s="19">
        <f t="shared" si="75"/>
        <v>2575650</v>
      </c>
      <c r="B121" s="20">
        <f t="shared" si="68"/>
        <v>360</v>
      </c>
      <c r="C121" s="20">
        <f t="shared" si="69"/>
        <v>6.75</v>
      </c>
      <c r="D121" s="20">
        <v>31</v>
      </c>
      <c r="E121" s="2">
        <v>96</v>
      </c>
      <c r="F121" s="19">
        <f t="shared" si="70"/>
        <v>7935.0494757779161</v>
      </c>
      <c r="G121" s="21">
        <f t="shared" si="71"/>
        <v>14765.883904109589</v>
      </c>
      <c r="H121" s="21">
        <f>H110</f>
        <v>22700.933379887505</v>
      </c>
      <c r="I121" s="21">
        <f t="shared" si="73"/>
        <v>2567714.9505242221</v>
      </c>
      <c r="J121" s="26">
        <f t="shared" si="76"/>
        <v>9730</v>
      </c>
      <c r="K121" s="26">
        <f>SUM(M119*(Sheet1!C106/100)*(Sheet1!D106/365))</f>
        <v>14821.66479452055</v>
      </c>
      <c r="L121" s="26">
        <f t="shared" si="74"/>
        <v>24551.664794520548</v>
      </c>
      <c r="M121" s="26">
        <f t="shared" si="77"/>
        <v>2565920</v>
      </c>
    </row>
    <row r="122" spans="1:13">
      <c r="A122" s="10"/>
      <c r="B122" s="11"/>
      <c r="C122" s="11"/>
      <c r="D122" s="29" t="s">
        <v>16</v>
      </c>
      <c r="E122" s="29">
        <v>8</v>
      </c>
      <c r="F122" s="12" t="s">
        <v>10</v>
      </c>
      <c r="G122" s="13" t="s">
        <v>11</v>
      </c>
      <c r="H122" s="13" t="s">
        <v>17</v>
      </c>
      <c r="I122" s="13" t="s">
        <v>13</v>
      </c>
      <c r="J122" s="27" t="s">
        <v>10</v>
      </c>
      <c r="K122" s="28" t="s">
        <v>11</v>
      </c>
      <c r="L122" s="28" t="s">
        <v>12</v>
      </c>
      <c r="M122" s="28" t="s">
        <v>13</v>
      </c>
    </row>
    <row r="123" spans="1:13">
      <c r="A123" s="10"/>
      <c r="B123" s="11"/>
      <c r="C123" s="11"/>
      <c r="D123" s="30"/>
      <c r="E123" s="30"/>
      <c r="F123" s="12">
        <f>SUM(F110:F121)</f>
        <v>94959.657202485658</v>
      </c>
      <c r="G123" s="13">
        <f>SUM(G110:G121)</f>
        <v>177451.54335616442</v>
      </c>
      <c r="H123" s="13">
        <f>F123+G123</f>
        <v>272411.20055865007</v>
      </c>
      <c r="I123" s="13">
        <f>A110-F123</f>
        <v>2587720.3427975145</v>
      </c>
      <c r="J123" s="28">
        <f>SUM(J110:J121)</f>
        <v>116760</v>
      </c>
      <c r="K123" s="28">
        <f>SUM(K110:K121)</f>
        <v>177946.37383561645</v>
      </c>
      <c r="L123" s="28">
        <f>SUM(L110:L121)</f>
        <v>294706.37383561645</v>
      </c>
      <c r="M123" s="28">
        <f>M121</f>
        <v>2565920</v>
      </c>
    </row>
    <row r="124" spans="1:13">
      <c r="A124" s="16"/>
      <c r="B124" s="17"/>
      <c r="C124" s="17"/>
      <c r="D124" s="17"/>
      <c r="E124" s="17"/>
      <c r="F124" s="16"/>
      <c r="G124" s="18"/>
      <c r="H124" s="18"/>
      <c r="I124" s="18"/>
      <c r="J124" s="18"/>
      <c r="K124" s="18"/>
      <c r="L124" s="18"/>
      <c r="M124" s="18"/>
    </row>
    <row r="125" spans="1:13">
      <c r="A125" s="19">
        <f>M121</f>
        <v>2565920</v>
      </c>
      <c r="B125" s="20">
        <f t="shared" ref="B125:B136" si="78">B110</f>
        <v>360</v>
      </c>
      <c r="C125" s="20">
        <f t="shared" ref="C125:C136" si="79">C5</f>
        <v>6.75</v>
      </c>
      <c r="D125" s="20">
        <v>31</v>
      </c>
      <c r="E125" s="2">
        <v>97</v>
      </c>
      <c r="F125" s="19">
        <f t="shared" ref="F125:F136" si="80">H125-G125</f>
        <v>7990.8303661888731</v>
      </c>
      <c r="G125" s="21">
        <f t="shared" ref="G125:G136" si="81">SUM(A125*(C125/100)*D125/365)</f>
        <v>14710.103013698632</v>
      </c>
      <c r="H125" s="21">
        <f t="shared" ref="H125:H135" si="82">H111</f>
        <v>22700.933379887505</v>
      </c>
      <c r="I125" s="21">
        <f t="shared" ref="I125:I136" si="83">A125-F125</f>
        <v>2557929.1696338113</v>
      </c>
      <c r="J125" s="26">
        <f>IF((MOD(J121,10))=0,(J121+0),J121-MOD(J121,10)+10)</f>
        <v>9730</v>
      </c>
      <c r="K125" s="26">
        <f>SUM(M123*(Sheet1!C110/100)*(Sheet1!D110/365))</f>
        <v>14710.10301369863</v>
      </c>
      <c r="L125" s="26">
        <f t="shared" ref="L125:L136" si="84">J125+K125</f>
        <v>24440.10301369863</v>
      </c>
      <c r="M125" s="26">
        <f>M123-J125</f>
        <v>2556190</v>
      </c>
    </row>
    <row r="126" spans="1:13">
      <c r="A126" s="19">
        <f t="shared" ref="A126:A136" si="85">M125</f>
        <v>2556190</v>
      </c>
      <c r="B126" s="20">
        <f t="shared" si="78"/>
        <v>360</v>
      </c>
      <c r="C126" s="20">
        <f t="shared" si="79"/>
        <v>6.75</v>
      </c>
      <c r="D126" s="20">
        <v>28</v>
      </c>
      <c r="E126" s="2">
        <v>98</v>
      </c>
      <c r="F126" s="19">
        <f t="shared" si="80"/>
        <v>9464.7714620792849</v>
      </c>
      <c r="G126" s="21">
        <f t="shared" si="81"/>
        <v>13236.16191780822</v>
      </c>
      <c r="H126" s="21">
        <f t="shared" si="82"/>
        <v>22700.933379887505</v>
      </c>
      <c r="I126" s="21">
        <f t="shared" si="83"/>
        <v>2546725.2285379209</v>
      </c>
      <c r="J126" s="26">
        <f t="shared" ref="J126:J136" si="86">IF((MOD(J125,10))=0,(J125+0),J125-MOD(J125,10)+10)</f>
        <v>9730</v>
      </c>
      <c r="K126" s="26">
        <f>SUM(M125*(Sheet1!C111/100)*(Sheet1!D111/365))</f>
        <v>13236.16191780822</v>
      </c>
      <c r="L126" s="26">
        <f t="shared" si="84"/>
        <v>22966.161917808218</v>
      </c>
      <c r="M126" s="26">
        <f t="shared" ref="M126:M136" si="87">M125-J126</f>
        <v>2546460</v>
      </c>
    </row>
    <row r="127" spans="1:13">
      <c r="A127" s="19">
        <f t="shared" si="85"/>
        <v>2546460</v>
      </c>
      <c r="B127" s="20">
        <f t="shared" si="78"/>
        <v>360</v>
      </c>
      <c r="C127" s="20">
        <f t="shared" si="79"/>
        <v>6.75</v>
      </c>
      <c r="D127" s="20">
        <v>31</v>
      </c>
      <c r="E127" s="2">
        <v>99</v>
      </c>
      <c r="F127" s="19">
        <f t="shared" si="80"/>
        <v>8102.3921470107907</v>
      </c>
      <c r="G127" s="21">
        <f t="shared" si="81"/>
        <v>14598.541232876714</v>
      </c>
      <c r="H127" s="21">
        <f t="shared" si="82"/>
        <v>22700.933379887505</v>
      </c>
      <c r="I127" s="21">
        <f t="shared" si="83"/>
        <v>2538357.6078529893</v>
      </c>
      <c r="J127" s="26">
        <f t="shared" si="86"/>
        <v>9730</v>
      </c>
      <c r="K127" s="26">
        <f>SUM(M126*(Sheet1!C112/100)*(Sheet1!D112/365))</f>
        <v>14598.541232876714</v>
      </c>
      <c r="L127" s="26">
        <f t="shared" si="84"/>
        <v>24328.541232876712</v>
      </c>
      <c r="M127" s="26">
        <f t="shared" si="87"/>
        <v>2536730</v>
      </c>
    </row>
    <row r="128" spans="1:13">
      <c r="A128" s="19">
        <f t="shared" si="85"/>
        <v>2536730</v>
      </c>
      <c r="B128" s="20">
        <f t="shared" si="78"/>
        <v>360</v>
      </c>
      <c r="C128" s="20">
        <f t="shared" si="79"/>
        <v>6.75</v>
      </c>
      <c r="D128" s="20">
        <v>30</v>
      </c>
      <c r="E128" s="2">
        <v>100</v>
      </c>
      <c r="F128" s="19">
        <f t="shared" si="80"/>
        <v>8627.2943387916112</v>
      </c>
      <c r="G128" s="21">
        <f t="shared" si="81"/>
        <v>14073.639041095894</v>
      </c>
      <c r="H128" s="21">
        <f t="shared" si="82"/>
        <v>22700.933379887505</v>
      </c>
      <c r="I128" s="21">
        <f t="shared" si="83"/>
        <v>2528102.7056612084</v>
      </c>
      <c r="J128" s="26">
        <f t="shared" si="86"/>
        <v>9730</v>
      </c>
      <c r="K128" s="26">
        <f>SUM(M126*(Sheet1!C113/100)*(Sheet1!D113/365))</f>
        <v>14127.620547945206</v>
      </c>
      <c r="L128" s="26">
        <f t="shared" si="84"/>
        <v>23857.620547945204</v>
      </c>
      <c r="M128" s="26">
        <f t="shared" si="87"/>
        <v>2527000</v>
      </c>
    </row>
    <row r="129" spans="1:13">
      <c r="A129" s="19">
        <f t="shared" si="85"/>
        <v>2527000</v>
      </c>
      <c r="B129" s="20">
        <f t="shared" si="78"/>
        <v>360</v>
      </c>
      <c r="C129" s="20">
        <f t="shared" si="79"/>
        <v>6.75</v>
      </c>
      <c r="D129" s="20">
        <v>31</v>
      </c>
      <c r="E129" s="2">
        <v>101</v>
      </c>
      <c r="F129" s="19">
        <f t="shared" si="80"/>
        <v>8213.9539278327102</v>
      </c>
      <c r="G129" s="21">
        <f t="shared" si="81"/>
        <v>14486.979452054795</v>
      </c>
      <c r="H129" s="21">
        <f t="shared" si="82"/>
        <v>22700.933379887505</v>
      </c>
      <c r="I129" s="21">
        <f t="shared" si="83"/>
        <v>2518786.0460721673</v>
      </c>
      <c r="J129" s="26">
        <f t="shared" si="86"/>
        <v>9730</v>
      </c>
      <c r="K129" s="26">
        <f>SUM(M127*(Sheet1!C114/100)*(Sheet1!D114/365))</f>
        <v>14542.760342465755</v>
      </c>
      <c r="L129" s="26">
        <f t="shared" si="84"/>
        <v>24272.760342465757</v>
      </c>
      <c r="M129" s="26">
        <f t="shared" si="87"/>
        <v>2517270</v>
      </c>
    </row>
    <row r="130" spans="1:13">
      <c r="A130" s="19">
        <f t="shared" si="85"/>
        <v>2517270</v>
      </c>
      <c r="B130" s="20">
        <f t="shared" si="78"/>
        <v>360</v>
      </c>
      <c r="C130" s="20">
        <f t="shared" si="79"/>
        <v>6.75</v>
      </c>
      <c r="D130" s="20">
        <v>30</v>
      </c>
      <c r="E130" s="2">
        <v>102</v>
      </c>
      <c r="F130" s="19">
        <f t="shared" si="80"/>
        <v>8735.2573524902455</v>
      </c>
      <c r="G130" s="21">
        <f t="shared" si="81"/>
        <v>13965.67602739726</v>
      </c>
      <c r="H130" s="21">
        <f t="shared" si="82"/>
        <v>22700.933379887505</v>
      </c>
      <c r="I130" s="21">
        <f t="shared" si="83"/>
        <v>2508534.7426475096</v>
      </c>
      <c r="J130" s="26">
        <f t="shared" si="86"/>
        <v>9730</v>
      </c>
      <c r="K130" s="26">
        <f>SUM(M128*(Sheet1!C115/100)*(Sheet1!D115/365))</f>
        <v>14019.657534246575</v>
      </c>
      <c r="L130" s="26">
        <f t="shared" si="84"/>
        <v>23749.657534246573</v>
      </c>
      <c r="M130" s="26">
        <f t="shared" si="87"/>
        <v>2507540</v>
      </c>
    </row>
    <row r="131" spans="1:13">
      <c r="A131" s="19">
        <f t="shared" si="85"/>
        <v>2507540</v>
      </c>
      <c r="B131" s="20">
        <f t="shared" si="78"/>
        <v>360</v>
      </c>
      <c r="C131" s="20">
        <f t="shared" si="79"/>
        <v>6.75</v>
      </c>
      <c r="D131" s="20">
        <v>31</v>
      </c>
      <c r="E131" s="2">
        <v>103</v>
      </c>
      <c r="F131" s="19">
        <f t="shared" si="80"/>
        <v>8325.5157086546278</v>
      </c>
      <c r="G131" s="21">
        <f t="shared" si="81"/>
        <v>14375.417671232877</v>
      </c>
      <c r="H131" s="21">
        <f t="shared" si="82"/>
        <v>22700.933379887505</v>
      </c>
      <c r="I131" s="21">
        <f t="shared" si="83"/>
        <v>2499214.4842913453</v>
      </c>
      <c r="J131" s="26">
        <f t="shared" si="86"/>
        <v>9730</v>
      </c>
      <c r="K131" s="26">
        <f>SUM(M129*(Sheet1!C116/100)*(Sheet1!D116/365))</f>
        <v>14431.198561643836</v>
      </c>
      <c r="L131" s="26">
        <f t="shared" si="84"/>
        <v>24161.198561643836</v>
      </c>
      <c r="M131" s="26">
        <f t="shared" si="87"/>
        <v>2497810</v>
      </c>
    </row>
    <row r="132" spans="1:13">
      <c r="A132" s="19">
        <f t="shared" si="85"/>
        <v>2497810</v>
      </c>
      <c r="B132" s="20">
        <f t="shared" si="78"/>
        <v>360</v>
      </c>
      <c r="C132" s="20">
        <f t="shared" si="79"/>
        <v>6.75</v>
      </c>
      <c r="D132" s="20">
        <v>31</v>
      </c>
      <c r="E132" s="2">
        <v>104</v>
      </c>
      <c r="F132" s="19">
        <f t="shared" si="80"/>
        <v>8381.2965990655848</v>
      </c>
      <c r="G132" s="21">
        <f t="shared" si="81"/>
        <v>14319.63678082192</v>
      </c>
      <c r="H132" s="21">
        <f t="shared" si="82"/>
        <v>22700.933379887505</v>
      </c>
      <c r="I132" s="21">
        <f t="shared" si="83"/>
        <v>2489428.7034009346</v>
      </c>
      <c r="J132" s="26">
        <f t="shared" si="86"/>
        <v>9730</v>
      </c>
      <c r="K132" s="26">
        <f>SUM(M130*(Sheet1!C117/100)*(Sheet1!D117/365))</f>
        <v>14375.417671232877</v>
      </c>
      <c r="L132" s="26">
        <f t="shared" si="84"/>
        <v>24105.417671232877</v>
      </c>
      <c r="M132" s="26">
        <f t="shared" si="87"/>
        <v>2488080</v>
      </c>
    </row>
    <row r="133" spans="1:13">
      <c r="A133" s="19">
        <f t="shared" si="85"/>
        <v>2488080</v>
      </c>
      <c r="B133" s="20">
        <f t="shared" si="78"/>
        <v>360</v>
      </c>
      <c r="C133" s="20">
        <f t="shared" si="79"/>
        <v>6.75</v>
      </c>
      <c r="D133" s="20">
        <v>30</v>
      </c>
      <c r="E133" s="2">
        <v>105</v>
      </c>
      <c r="F133" s="19">
        <f t="shared" si="80"/>
        <v>8897.2018730381878</v>
      </c>
      <c r="G133" s="21">
        <f t="shared" si="81"/>
        <v>13803.731506849317</v>
      </c>
      <c r="H133" s="21">
        <f t="shared" si="82"/>
        <v>22700.933379887505</v>
      </c>
      <c r="I133" s="21">
        <f t="shared" si="83"/>
        <v>2479182.798126962</v>
      </c>
      <c r="J133" s="26">
        <f t="shared" si="86"/>
        <v>9730</v>
      </c>
      <c r="K133" s="26">
        <f>SUM(M131*(Sheet1!C118/100)*(Sheet1!D118/365))</f>
        <v>13857.713013698631</v>
      </c>
      <c r="L133" s="26">
        <f t="shared" si="84"/>
        <v>23587.713013698631</v>
      </c>
      <c r="M133" s="26">
        <f t="shared" si="87"/>
        <v>2478350</v>
      </c>
    </row>
    <row r="134" spans="1:13">
      <c r="A134" s="19">
        <f t="shared" si="85"/>
        <v>2478350</v>
      </c>
      <c r="B134" s="20">
        <f t="shared" si="78"/>
        <v>360</v>
      </c>
      <c r="C134" s="20">
        <f t="shared" si="79"/>
        <v>6.75</v>
      </c>
      <c r="D134" s="20">
        <v>31</v>
      </c>
      <c r="E134" s="2">
        <v>106</v>
      </c>
      <c r="F134" s="19">
        <f t="shared" si="80"/>
        <v>8492.8583798875043</v>
      </c>
      <c r="G134" s="21">
        <f t="shared" si="81"/>
        <v>14208.075000000001</v>
      </c>
      <c r="H134" s="21">
        <f t="shared" si="82"/>
        <v>22700.933379887505</v>
      </c>
      <c r="I134" s="21">
        <f t="shared" si="83"/>
        <v>2469857.1416201126</v>
      </c>
      <c r="J134" s="26">
        <f t="shared" si="86"/>
        <v>9730</v>
      </c>
      <c r="K134" s="26">
        <f>SUM(M132*(Sheet1!C119/100)*(Sheet1!D119/365))</f>
        <v>14263.855890410961</v>
      </c>
      <c r="L134" s="26">
        <f t="shared" si="84"/>
        <v>23993.85589041096</v>
      </c>
      <c r="M134" s="26">
        <f t="shared" si="87"/>
        <v>2468620</v>
      </c>
    </row>
    <row r="135" spans="1:13">
      <c r="A135" s="19">
        <f t="shared" si="85"/>
        <v>2468620</v>
      </c>
      <c r="B135" s="20">
        <f t="shared" si="78"/>
        <v>360</v>
      </c>
      <c r="C135" s="20">
        <f t="shared" si="79"/>
        <v>6.75</v>
      </c>
      <c r="D135" s="20">
        <v>30</v>
      </c>
      <c r="E135" s="2">
        <v>107</v>
      </c>
      <c r="F135" s="19">
        <f t="shared" si="80"/>
        <v>9005.1648867368203</v>
      </c>
      <c r="G135" s="21">
        <f t="shared" si="81"/>
        <v>13695.768493150685</v>
      </c>
      <c r="H135" s="21">
        <f t="shared" si="82"/>
        <v>22700.933379887505</v>
      </c>
      <c r="I135" s="21">
        <f t="shared" si="83"/>
        <v>2459614.8351132632</v>
      </c>
      <c r="J135" s="26">
        <f t="shared" si="86"/>
        <v>9730</v>
      </c>
      <c r="K135" s="26">
        <f>SUM(M133*(Sheet1!C120/100)*(Sheet1!D120/365))</f>
        <v>13749.75</v>
      </c>
      <c r="L135" s="26">
        <f t="shared" si="84"/>
        <v>23479.75</v>
      </c>
      <c r="M135" s="26">
        <f t="shared" si="87"/>
        <v>2458890</v>
      </c>
    </row>
    <row r="136" spans="1:13">
      <c r="A136" s="19">
        <f t="shared" si="85"/>
        <v>2458890</v>
      </c>
      <c r="B136" s="20">
        <f t="shared" si="78"/>
        <v>360</v>
      </c>
      <c r="C136" s="20">
        <f t="shared" si="79"/>
        <v>6.75</v>
      </c>
      <c r="D136" s="20">
        <v>31</v>
      </c>
      <c r="E136" s="2">
        <v>108</v>
      </c>
      <c r="F136" s="19">
        <f t="shared" si="80"/>
        <v>8604.4201607094219</v>
      </c>
      <c r="G136" s="21">
        <f t="shared" si="81"/>
        <v>14096.513219178083</v>
      </c>
      <c r="H136" s="21">
        <f>H125</f>
        <v>22700.933379887505</v>
      </c>
      <c r="I136" s="21">
        <f t="shared" si="83"/>
        <v>2450285.5798392906</v>
      </c>
      <c r="J136" s="26">
        <f t="shared" si="86"/>
        <v>9730</v>
      </c>
      <c r="K136" s="26">
        <f>SUM(M134*(Sheet1!C121/100)*(Sheet1!D121/365))</f>
        <v>14152.294109589042</v>
      </c>
      <c r="L136" s="26">
        <f t="shared" si="84"/>
        <v>23882.294109589042</v>
      </c>
      <c r="M136" s="26">
        <f t="shared" si="87"/>
        <v>2449160</v>
      </c>
    </row>
    <row r="137" spans="1:13">
      <c r="A137" s="10"/>
      <c r="B137" s="11"/>
      <c r="C137" s="11"/>
      <c r="D137" s="29" t="s">
        <v>16</v>
      </c>
      <c r="E137" s="29">
        <v>9</v>
      </c>
      <c r="F137" s="12" t="s">
        <v>10</v>
      </c>
      <c r="G137" s="13" t="s">
        <v>11</v>
      </c>
      <c r="H137" s="13" t="s">
        <v>17</v>
      </c>
      <c r="I137" s="13" t="s">
        <v>13</v>
      </c>
      <c r="J137" s="27" t="s">
        <v>10</v>
      </c>
      <c r="K137" s="28" t="s">
        <v>11</v>
      </c>
      <c r="L137" s="28" t="s">
        <v>12</v>
      </c>
      <c r="M137" s="28" t="s">
        <v>13</v>
      </c>
    </row>
    <row r="138" spans="1:13">
      <c r="A138" s="10"/>
      <c r="B138" s="11"/>
      <c r="C138" s="11"/>
      <c r="D138" s="30"/>
      <c r="E138" s="30"/>
      <c r="F138" s="12">
        <f>SUM(F125:F136)</f>
        <v>102840.95720248565</v>
      </c>
      <c r="G138" s="13">
        <f>SUM(G125:G136)</f>
        <v>169570.2433561644</v>
      </c>
      <c r="H138" s="13">
        <f>F138+G138</f>
        <v>272411.20055865007</v>
      </c>
      <c r="I138" s="13">
        <f>A125-F138</f>
        <v>2463079.0427975142</v>
      </c>
      <c r="J138" s="28">
        <f>SUM(J125:J136)</f>
        <v>116760</v>
      </c>
      <c r="K138" s="28">
        <f>SUM(K125:K136)</f>
        <v>170065.07383561644</v>
      </c>
      <c r="L138" s="28">
        <f>SUM(L125:L136)</f>
        <v>286825.07383561647</v>
      </c>
      <c r="M138" s="28">
        <f>M136</f>
        <v>2449160</v>
      </c>
    </row>
    <row r="139" spans="1:13">
      <c r="A139" s="16"/>
      <c r="B139" s="17"/>
      <c r="C139" s="17"/>
      <c r="D139" s="17"/>
      <c r="E139" s="17"/>
      <c r="F139" s="16"/>
      <c r="G139" s="18"/>
      <c r="H139" s="18"/>
      <c r="I139" s="18"/>
      <c r="J139" s="18"/>
      <c r="K139" s="18"/>
      <c r="L139" s="18"/>
      <c r="M139" s="18"/>
    </row>
    <row r="140" spans="1:13">
      <c r="A140" s="19">
        <f>M136</f>
        <v>2449160</v>
      </c>
      <c r="B140" s="20">
        <f t="shared" ref="B140:B151" si="88">B125</f>
        <v>360</v>
      </c>
      <c r="C140" s="20">
        <f t="shared" ref="C140:C151" si="89">C5</f>
        <v>6.75</v>
      </c>
      <c r="D140" s="20">
        <v>31</v>
      </c>
      <c r="E140" s="2">
        <v>109</v>
      </c>
      <c r="F140" s="19">
        <f t="shared" ref="F140:F151" si="90">H140-G140</f>
        <v>8660.2010511203789</v>
      </c>
      <c r="G140" s="21">
        <f t="shared" ref="G140:G151" si="91">SUM(A140*(C140/100)*D140/365)</f>
        <v>14040.732328767126</v>
      </c>
      <c r="H140" s="21">
        <f t="shared" ref="H140:H150" si="92">H126</f>
        <v>22700.933379887505</v>
      </c>
      <c r="I140" s="21">
        <f t="shared" ref="I140:I151" si="93">A140-F140</f>
        <v>2440499.7989488798</v>
      </c>
      <c r="J140" s="26">
        <f>IF((MOD(J136,10))=0,(J136+0),J136-MOD(J136,10)+10)</f>
        <v>9730</v>
      </c>
      <c r="K140" s="26">
        <f>SUM(M138*(Sheet1!C125/100)*(Sheet1!D125/365))</f>
        <v>14040.732328767124</v>
      </c>
      <c r="L140" s="26">
        <f t="shared" ref="L140:L151" si="94">J140+K140</f>
        <v>23770.732328767124</v>
      </c>
      <c r="M140" s="26">
        <f>M138-J140</f>
        <v>2439430</v>
      </c>
    </row>
    <row r="141" spans="1:13">
      <c r="A141" s="19">
        <f t="shared" ref="A141:A151" si="95">M140</f>
        <v>2439430</v>
      </c>
      <c r="B141" s="20">
        <f t="shared" si="88"/>
        <v>360</v>
      </c>
      <c r="C141" s="20">
        <f t="shared" si="89"/>
        <v>6.75</v>
      </c>
      <c r="D141" s="20">
        <v>28</v>
      </c>
      <c r="E141" s="2">
        <v>110</v>
      </c>
      <c r="F141" s="19">
        <f t="shared" si="90"/>
        <v>10069.364338791611</v>
      </c>
      <c r="G141" s="21">
        <f t="shared" si="91"/>
        <v>12631.569041095894</v>
      </c>
      <c r="H141" s="21">
        <f t="shared" si="92"/>
        <v>22700.933379887505</v>
      </c>
      <c r="I141" s="21">
        <f t="shared" si="93"/>
        <v>2429360.6356612085</v>
      </c>
      <c r="J141" s="26">
        <f t="shared" ref="J141:J151" si="96">IF((MOD(J140,10))=0,(J140+0),J140-MOD(J140,10)+10)</f>
        <v>9730</v>
      </c>
      <c r="K141" s="26">
        <f>SUM(M140*(Sheet1!C126/100)*(Sheet1!D126/365))</f>
        <v>12631.569041095892</v>
      </c>
      <c r="L141" s="26">
        <f t="shared" si="94"/>
        <v>22361.569041095892</v>
      </c>
      <c r="M141" s="26">
        <f t="shared" ref="M141:M151" si="97">M140-J141</f>
        <v>2429700</v>
      </c>
    </row>
    <row r="142" spans="1:13">
      <c r="A142" s="19">
        <f t="shared" si="95"/>
        <v>2429700</v>
      </c>
      <c r="B142" s="20">
        <f t="shared" si="88"/>
        <v>360</v>
      </c>
      <c r="C142" s="20">
        <f t="shared" si="89"/>
        <v>6.75</v>
      </c>
      <c r="D142" s="20">
        <v>31</v>
      </c>
      <c r="E142" s="2">
        <v>111</v>
      </c>
      <c r="F142" s="19">
        <f t="shared" si="90"/>
        <v>8771.7628319423002</v>
      </c>
      <c r="G142" s="21">
        <f t="shared" si="91"/>
        <v>13929.170547945205</v>
      </c>
      <c r="H142" s="21">
        <f t="shared" si="92"/>
        <v>22700.933379887505</v>
      </c>
      <c r="I142" s="21">
        <f t="shared" si="93"/>
        <v>2420928.2371680578</v>
      </c>
      <c r="J142" s="26">
        <f t="shared" si="96"/>
        <v>9730</v>
      </c>
      <c r="K142" s="26">
        <f>SUM(M141*(Sheet1!C127/100)*(Sheet1!D127/365))</f>
        <v>13929.170547945205</v>
      </c>
      <c r="L142" s="26">
        <f t="shared" si="94"/>
        <v>23659.170547945207</v>
      </c>
      <c r="M142" s="26">
        <f t="shared" si="97"/>
        <v>2419970</v>
      </c>
    </row>
    <row r="143" spans="1:13">
      <c r="A143" s="19">
        <f t="shared" si="95"/>
        <v>2419970</v>
      </c>
      <c r="B143" s="20">
        <f t="shared" si="88"/>
        <v>360</v>
      </c>
      <c r="C143" s="20">
        <f t="shared" si="89"/>
        <v>6.75</v>
      </c>
      <c r="D143" s="20">
        <v>30</v>
      </c>
      <c r="E143" s="2">
        <v>112</v>
      </c>
      <c r="F143" s="19">
        <f t="shared" si="90"/>
        <v>9275.0724209833952</v>
      </c>
      <c r="G143" s="21">
        <f t="shared" si="91"/>
        <v>13425.86095890411</v>
      </c>
      <c r="H143" s="21">
        <f t="shared" si="92"/>
        <v>22700.933379887505</v>
      </c>
      <c r="I143" s="21">
        <f t="shared" si="93"/>
        <v>2410694.9275790164</v>
      </c>
      <c r="J143" s="26">
        <f t="shared" si="96"/>
        <v>9730</v>
      </c>
      <c r="K143" s="26">
        <f>SUM(M141*(Sheet1!C128/100)*(Sheet1!D128/365))</f>
        <v>13479.842465753423</v>
      </c>
      <c r="L143" s="26">
        <f t="shared" si="94"/>
        <v>23209.842465753423</v>
      </c>
      <c r="M143" s="26">
        <f t="shared" si="97"/>
        <v>2410240</v>
      </c>
    </row>
    <row r="144" spans="1:13">
      <c r="A144" s="19">
        <f t="shared" si="95"/>
        <v>2410240</v>
      </c>
      <c r="B144" s="20">
        <f t="shared" si="88"/>
        <v>360</v>
      </c>
      <c r="C144" s="20">
        <f t="shared" si="89"/>
        <v>6.75</v>
      </c>
      <c r="D144" s="20">
        <v>31</v>
      </c>
      <c r="E144" s="2">
        <v>113</v>
      </c>
      <c r="F144" s="19">
        <f t="shared" si="90"/>
        <v>8883.324612764216</v>
      </c>
      <c r="G144" s="21">
        <f t="shared" si="91"/>
        <v>13817.608767123289</v>
      </c>
      <c r="H144" s="21">
        <f t="shared" si="92"/>
        <v>22700.933379887505</v>
      </c>
      <c r="I144" s="21">
        <f t="shared" si="93"/>
        <v>2401356.6753872358</v>
      </c>
      <c r="J144" s="26">
        <f t="shared" si="96"/>
        <v>9730</v>
      </c>
      <c r="K144" s="26">
        <f>SUM(M142*(Sheet1!C129/100)*(Sheet1!D129/365))</f>
        <v>13873.389657534246</v>
      </c>
      <c r="L144" s="26">
        <f t="shared" si="94"/>
        <v>23603.389657534244</v>
      </c>
      <c r="M144" s="26">
        <f t="shared" si="97"/>
        <v>2400510</v>
      </c>
    </row>
    <row r="145" spans="1:13">
      <c r="A145" s="19">
        <f t="shared" si="95"/>
        <v>2400510</v>
      </c>
      <c r="B145" s="20">
        <f t="shared" si="88"/>
        <v>360</v>
      </c>
      <c r="C145" s="20">
        <f t="shared" si="89"/>
        <v>6.75</v>
      </c>
      <c r="D145" s="20">
        <v>30</v>
      </c>
      <c r="E145" s="2">
        <v>114</v>
      </c>
      <c r="F145" s="19">
        <f t="shared" si="90"/>
        <v>9383.0354346820222</v>
      </c>
      <c r="G145" s="21">
        <f t="shared" si="91"/>
        <v>13317.897945205483</v>
      </c>
      <c r="H145" s="21">
        <f t="shared" si="92"/>
        <v>22700.933379887505</v>
      </c>
      <c r="I145" s="21">
        <f t="shared" si="93"/>
        <v>2391126.9645653181</v>
      </c>
      <c r="J145" s="26">
        <f t="shared" si="96"/>
        <v>9730</v>
      </c>
      <c r="K145" s="26">
        <f>SUM(M143*(Sheet1!C130/100)*(Sheet1!D130/365))</f>
        <v>13371.879452054794</v>
      </c>
      <c r="L145" s="26">
        <f t="shared" si="94"/>
        <v>23101.879452054796</v>
      </c>
      <c r="M145" s="26">
        <f t="shared" si="97"/>
        <v>2390780</v>
      </c>
    </row>
    <row r="146" spans="1:13">
      <c r="A146" s="19">
        <f t="shared" si="95"/>
        <v>2390780</v>
      </c>
      <c r="B146" s="20">
        <f t="shared" si="88"/>
        <v>360</v>
      </c>
      <c r="C146" s="20">
        <f t="shared" si="89"/>
        <v>6.75</v>
      </c>
      <c r="D146" s="20">
        <v>31</v>
      </c>
      <c r="E146" s="2">
        <v>115</v>
      </c>
      <c r="F146" s="19">
        <f t="shared" si="90"/>
        <v>8994.8863935861336</v>
      </c>
      <c r="G146" s="21">
        <f t="shared" si="91"/>
        <v>13706.046986301371</v>
      </c>
      <c r="H146" s="21">
        <f t="shared" si="92"/>
        <v>22700.933379887505</v>
      </c>
      <c r="I146" s="21">
        <f t="shared" si="93"/>
        <v>2381785.1136064138</v>
      </c>
      <c r="J146" s="26">
        <f t="shared" si="96"/>
        <v>9730</v>
      </c>
      <c r="K146" s="26">
        <f>SUM(M144*(Sheet1!C131/100)*(Sheet1!D131/365))</f>
        <v>13761.82787671233</v>
      </c>
      <c r="L146" s="26">
        <f t="shared" si="94"/>
        <v>23491.82787671233</v>
      </c>
      <c r="M146" s="26">
        <f t="shared" si="97"/>
        <v>2381050</v>
      </c>
    </row>
    <row r="147" spans="1:13">
      <c r="A147" s="19">
        <f t="shared" si="95"/>
        <v>2381050</v>
      </c>
      <c r="B147" s="20">
        <f t="shared" si="88"/>
        <v>360</v>
      </c>
      <c r="C147" s="20">
        <f t="shared" si="89"/>
        <v>6.75</v>
      </c>
      <c r="D147" s="20">
        <v>31</v>
      </c>
      <c r="E147" s="2">
        <v>116</v>
      </c>
      <c r="F147" s="19">
        <f t="shared" si="90"/>
        <v>9050.6672839970943</v>
      </c>
      <c r="G147" s="21">
        <f t="shared" si="91"/>
        <v>13650.266095890411</v>
      </c>
      <c r="H147" s="21">
        <f t="shared" si="92"/>
        <v>22700.933379887505</v>
      </c>
      <c r="I147" s="21">
        <f t="shared" si="93"/>
        <v>2371999.3327160031</v>
      </c>
      <c r="J147" s="26">
        <f t="shared" si="96"/>
        <v>9730</v>
      </c>
      <c r="K147" s="26">
        <f>SUM(M145*(Sheet1!C132/100)*(Sheet1!D132/365))</f>
        <v>13706.046986301371</v>
      </c>
      <c r="L147" s="26">
        <f t="shared" si="94"/>
        <v>23436.046986301371</v>
      </c>
      <c r="M147" s="26">
        <f t="shared" si="97"/>
        <v>2371320</v>
      </c>
    </row>
    <row r="148" spans="1:13">
      <c r="A148" s="19">
        <f t="shared" si="95"/>
        <v>2371320</v>
      </c>
      <c r="B148" s="20">
        <f t="shared" si="88"/>
        <v>360</v>
      </c>
      <c r="C148" s="20">
        <f t="shared" si="89"/>
        <v>6.75</v>
      </c>
      <c r="D148" s="20">
        <v>30</v>
      </c>
      <c r="E148" s="2">
        <v>117</v>
      </c>
      <c r="F148" s="19">
        <f t="shared" si="90"/>
        <v>9544.9799552299701</v>
      </c>
      <c r="G148" s="21">
        <f t="shared" si="91"/>
        <v>13155.953424657535</v>
      </c>
      <c r="H148" s="21">
        <f t="shared" si="92"/>
        <v>22700.933379887505</v>
      </c>
      <c r="I148" s="21">
        <f t="shared" si="93"/>
        <v>2361775.0200447701</v>
      </c>
      <c r="J148" s="26">
        <f t="shared" si="96"/>
        <v>9730</v>
      </c>
      <c r="K148" s="26">
        <f>SUM(M146*(Sheet1!C133/100)*(Sheet1!D133/365))</f>
        <v>13209.934931506848</v>
      </c>
      <c r="L148" s="26">
        <f t="shared" si="94"/>
        <v>22939.934931506847</v>
      </c>
      <c r="M148" s="26">
        <f t="shared" si="97"/>
        <v>2361590</v>
      </c>
    </row>
    <row r="149" spans="1:13">
      <c r="A149" s="19">
        <f t="shared" si="95"/>
        <v>2361590</v>
      </c>
      <c r="B149" s="20">
        <f t="shared" si="88"/>
        <v>360</v>
      </c>
      <c r="C149" s="20">
        <f t="shared" si="89"/>
        <v>6.75</v>
      </c>
      <c r="D149" s="20">
        <v>31</v>
      </c>
      <c r="E149" s="2">
        <v>118</v>
      </c>
      <c r="F149" s="19">
        <f t="shared" si="90"/>
        <v>9162.2290648190119</v>
      </c>
      <c r="G149" s="21">
        <f t="shared" si="91"/>
        <v>13538.704315068493</v>
      </c>
      <c r="H149" s="21">
        <f t="shared" si="92"/>
        <v>22700.933379887505</v>
      </c>
      <c r="I149" s="21">
        <f t="shared" si="93"/>
        <v>2352427.7709351811</v>
      </c>
      <c r="J149" s="26">
        <f t="shared" si="96"/>
        <v>9730</v>
      </c>
      <c r="K149" s="26">
        <f>SUM(M147*(Sheet1!C134/100)*(Sheet1!D134/365))</f>
        <v>13594.485205479452</v>
      </c>
      <c r="L149" s="26">
        <f t="shared" si="94"/>
        <v>23324.485205479454</v>
      </c>
      <c r="M149" s="26">
        <f t="shared" si="97"/>
        <v>2351860</v>
      </c>
    </row>
    <row r="150" spans="1:13">
      <c r="A150" s="19">
        <f t="shared" si="95"/>
        <v>2351860</v>
      </c>
      <c r="B150" s="20">
        <f t="shared" si="88"/>
        <v>360</v>
      </c>
      <c r="C150" s="20">
        <f t="shared" si="89"/>
        <v>6.75</v>
      </c>
      <c r="D150" s="20">
        <v>30</v>
      </c>
      <c r="E150" s="2">
        <v>119</v>
      </c>
      <c r="F150" s="19">
        <f t="shared" si="90"/>
        <v>9652.9429689285989</v>
      </c>
      <c r="G150" s="21">
        <f t="shared" si="91"/>
        <v>13047.990410958906</v>
      </c>
      <c r="H150" s="21">
        <f t="shared" si="92"/>
        <v>22700.933379887505</v>
      </c>
      <c r="I150" s="21">
        <f t="shared" si="93"/>
        <v>2342207.0570310713</v>
      </c>
      <c r="J150" s="26">
        <f t="shared" si="96"/>
        <v>9730</v>
      </c>
      <c r="K150" s="26">
        <f>SUM(M148*(Sheet1!C135/100)*(Sheet1!D135/365))</f>
        <v>13101.97191780822</v>
      </c>
      <c r="L150" s="26">
        <f t="shared" si="94"/>
        <v>22831.97191780822</v>
      </c>
      <c r="M150" s="26">
        <f t="shared" si="97"/>
        <v>2342130</v>
      </c>
    </row>
    <row r="151" spans="1:13">
      <c r="A151" s="19">
        <f t="shared" si="95"/>
        <v>2342130</v>
      </c>
      <c r="B151" s="20">
        <f t="shared" si="88"/>
        <v>360</v>
      </c>
      <c r="C151" s="20">
        <f t="shared" si="89"/>
        <v>6.75</v>
      </c>
      <c r="D151" s="20">
        <v>31</v>
      </c>
      <c r="E151" s="2">
        <v>120</v>
      </c>
      <c r="F151" s="19">
        <f t="shared" si="90"/>
        <v>9273.7908456409277</v>
      </c>
      <c r="G151" s="21">
        <f t="shared" si="91"/>
        <v>13427.142534246577</v>
      </c>
      <c r="H151" s="21">
        <f>H140</f>
        <v>22700.933379887505</v>
      </c>
      <c r="I151" s="21">
        <f t="shared" si="93"/>
        <v>2332856.2091543591</v>
      </c>
      <c r="J151" s="26">
        <f t="shared" si="96"/>
        <v>9730</v>
      </c>
      <c r="K151" s="26">
        <f>SUM(M149*(Sheet1!C136/100)*(Sheet1!D136/365))</f>
        <v>13482.923424657536</v>
      </c>
      <c r="L151" s="26">
        <f t="shared" si="94"/>
        <v>23212.923424657536</v>
      </c>
      <c r="M151" s="26">
        <f t="shared" si="97"/>
        <v>2332400</v>
      </c>
    </row>
    <row r="152" spans="1:13">
      <c r="A152" s="10"/>
      <c r="B152" s="11"/>
      <c r="C152" s="11"/>
      <c r="D152" s="29" t="s">
        <v>16</v>
      </c>
      <c r="E152" s="29">
        <v>10</v>
      </c>
      <c r="F152" s="12" t="s">
        <v>10</v>
      </c>
      <c r="G152" s="13" t="s">
        <v>11</v>
      </c>
      <c r="H152" s="13" t="s">
        <v>17</v>
      </c>
      <c r="I152" s="13" t="s">
        <v>13</v>
      </c>
      <c r="J152" s="27" t="s">
        <v>10</v>
      </c>
      <c r="K152" s="28" t="s">
        <v>11</v>
      </c>
      <c r="L152" s="28" t="s">
        <v>12</v>
      </c>
      <c r="M152" s="28" t="s">
        <v>13</v>
      </c>
    </row>
    <row r="153" spans="1:13">
      <c r="A153" s="10"/>
      <c r="B153" s="11"/>
      <c r="C153" s="11"/>
      <c r="D153" s="30"/>
      <c r="E153" s="30"/>
      <c r="F153" s="12">
        <f>SUM(F140:F151)</f>
        <v>110722.25720248566</v>
      </c>
      <c r="G153" s="13">
        <f>SUM(G140:G151)</f>
        <v>161688.94335616441</v>
      </c>
      <c r="H153" s="13">
        <f>F153+G153</f>
        <v>272411.20055865007</v>
      </c>
      <c r="I153" s="13">
        <f>A140-F153</f>
        <v>2338437.7427975144</v>
      </c>
      <c r="J153" s="28">
        <f>SUM(J140:J151)</f>
        <v>116760</v>
      </c>
      <c r="K153" s="28">
        <f>SUM(K140:K151)</f>
        <v>162183.77383561648</v>
      </c>
      <c r="L153" s="28">
        <f>SUM(L140:L151)</f>
        <v>278943.77383561648</v>
      </c>
      <c r="M153" s="28">
        <f>M151</f>
        <v>2332400</v>
      </c>
    </row>
    <row r="154" spans="1:13">
      <c r="A154" s="16"/>
      <c r="B154" s="17"/>
      <c r="C154" s="17"/>
      <c r="D154" s="17"/>
      <c r="E154" s="17"/>
      <c r="F154" s="16"/>
      <c r="G154" s="18"/>
      <c r="H154" s="18"/>
      <c r="I154" s="18"/>
      <c r="J154" s="18"/>
      <c r="K154" s="18"/>
      <c r="L154" s="18"/>
      <c r="M154" s="18"/>
    </row>
    <row r="155" spans="1:13">
      <c r="A155" s="19">
        <f>M151</f>
        <v>2332400</v>
      </c>
      <c r="B155" s="20">
        <f t="shared" ref="B155:B166" si="98">B140</f>
        <v>360</v>
      </c>
      <c r="C155" s="20">
        <f t="shared" ref="C155:C166" si="99">C5</f>
        <v>6.75</v>
      </c>
      <c r="D155" s="20">
        <v>31</v>
      </c>
      <c r="E155" s="2">
        <v>121</v>
      </c>
      <c r="F155" s="19">
        <f t="shared" ref="F155:F166" si="100">H155-G155</f>
        <v>9329.5717360518884</v>
      </c>
      <c r="G155" s="21">
        <f t="shared" ref="G155:G166" si="101">SUM(A155*(C155/100)*D155/365)</f>
        <v>13371.361643835617</v>
      </c>
      <c r="H155" s="21">
        <f t="shared" ref="H155:H165" si="102">H141</f>
        <v>22700.933379887505</v>
      </c>
      <c r="I155" s="21">
        <f t="shared" ref="I155:I166" si="103">A155-F155</f>
        <v>2323070.4282639483</v>
      </c>
      <c r="J155" s="26">
        <f>IF((MOD(J151,10))=0,(J151+0),J151-MOD(J151,10)+10)</f>
        <v>9730</v>
      </c>
      <c r="K155" s="26">
        <f>SUM(M153*(Sheet1!C140/100)*(Sheet1!D140/365))</f>
        <v>13371.361643835617</v>
      </c>
      <c r="L155" s="26">
        <f t="shared" ref="L155:L166" si="104">J155+K155</f>
        <v>23101.361643835618</v>
      </c>
      <c r="M155" s="26">
        <f>M153-J155</f>
        <v>2322670</v>
      </c>
    </row>
    <row r="156" spans="1:13">
      <c r="A156" s="19">
        <f t="shared" ref="A156:A166" si="105">M155</f>
        <v>2322670</v>
      </c>
      <c r="B156" s="20">
        <f t="shared" si="98"/>
        <v>360</v>
      </c>
      <c r="C156" s="20">
        <f t="shared" si="99"/>
        <v>6.75</v>
      </c>
      <c r="D156" s="20">
        <v>28</v>
      </c>
      <c r="E156" s="2">
        <v>122</v>
      </c>
      <c r="F156" s="19">
        <f t="shared" si="100"/>
        <v>10673.957215503944</v>
      </c>
      <c r="G156" s="21">
        <f t="shared" si="101"/>
        <v>12026.976164383561</v>
      </c>
      <c r="H156" s="21">
        <f t="shared" si="102"/>
        <v>22700.933379887505</v>
      </c>
      <c r="I156" s="21">
        <f t="shared" si="103"/>
        <v>2311996.0427844962</v>
      </c>
      <c r="J156" s="26">
        <f t="shared" ref="J156:J166" si="106">IF((MOD(J155,10))=0,(J155+0),J155-MOD(J155,10)+10)</f>
        <v>9730</v>
      </c>
      <c r="K156" s="26">
        <f>SUM(M155*(Sheet1!C141/100)*(Sheet1!D141/365))</f>
        <v>12026.976164383563</v>
      </c>
      <c r="L156" s="26">
        <f t="shared" si="104"/>
        <v>21756.976164383563</v>
      </c>
      <c r="M156" s="26">
        <f t="shared" ref="M156:M166" si="107">M155-J156</f>
        <v>2312940</v>
      </c>
    </row>
    <row r="157" spans="1:13">
      <c r="A157" s="19">
        <f t="shared" si="105"/>
        <v>2312940</v>
      </c>
      <c r="B157" s="20">
        <f t="shared" si="98"/>
        <v>360</v>
      </c>
      <c r="C157" s="20">
        <f t="shared" si="99"/>
        <v>6.75</v>
      </c>
      <c r="D157" s="20">
        <v>31</v>
      </c>
      <c r="E157" s="2">
        <v>123</v>
      </c>
      <c r="F157" s="19">
        <f t="shared" si="100"/>
        <v>9441.133516873806</v>
      </c>
      <c r="G157" s="21">
        <f t="shared" si="101"/>
        <v>13259.799863013699</v>
      </c>
      <c r="H157" s="21">
        <f t="shared" si="102"/>
        <v>22700.933379887505</v>
      </c>
      <c r="I157" s="21">
        <f t="shared" si="103"/>
        <v>2303498.8664831263</v>
      </c>
      <c r="J157" s="26">
        <f t="shared" si="106"/>
        <v>9730</v>
      </c>
      <c r="K157" s="26">
        <f>SUM(M156*(Sheet1!C142/100)*(Sheet1!D142/365))</f>
        <v>13259.799863013699</v>
      </c>
      <c r="L157" s="26">
        <f t="shared" si="104"/>
        <v>22989.799863013701</v>
      </c>
      <c r="M157" s="26">
        <f t="shared" si="107"/>
        <v>2303210</v>
      </c>
    </row>
    <row r="158" spans="1:13">
      <c r="A158" s="19">
        <f t="shared" si="105"/>
        <v>2303210</v>
      </c>
      <c r="B158" s="20">
        <f t="shared" si="98"/>
        <v>360</v>
      </c>
      <c r="C158" s="20">
        <f t="shared" si="99"/>
        <v>6.75</v>
      </c>
      <c r="D158" s="20">
        <v>30</v>
      </c>
      <c r="E158" s="2">
        <v>124</v>
      </c>
      <c r="F158" s="19">
        <f t="shared" si="100"/>
        <v>9922.8505031751738</v>
      </c>
      <c r="G158" s="21">
        <f t="shared" si="101"/>
        <v>12778.082876712331</v>
      </c>
      <c r="H158" s="21">
        <f t="shared" si="102"/>
        <v>22700.933379887505</v>
      </c>
      <c r="I158" s="21">
        <f t="shared" si="103"/>
        <v>2293287.1494968249</v>
      </c>
      <c r="J158" s="26">
        <f t="shared" si="106"/>
        <v>9730</v>
      </c>
      <c r="K158" s="26">
        <f>SUM(M156*(Sheet1!C143/100)*(Sheet1!D143/365))</f>
        <v>12832.064383561645</v>
      </c>
      <c r="L158" s="26">
        <f t="shared" si="104"/>
        <v>22562.064383561643</v>
      </c>
      <c r="M158" s="26">
        <f t="shared" si="107"/>
        <v>2293480</v>
      </c>
    </row>
    <row r="159" spans="1:13">
      <c r="A159" s="19">
        <f t="shared" si="105"/>
        <v>2293480</v>
      </c>
      <c r="B159" s="20">
        <f t="shared" si="98"/>
        <v>360</v>
      </c>
      <c r="C159" s="20">
        <f t="shared" si="99"/>
        <v>6.75</v>
      </c>
      <c r="D159" s="20">
        <v>31</v>
      </c>
      <c r="E159" s="2">
        <v>125</v>
      </c>
      <c r="F159" s="19">
        <f t="shared" si="100"/>
        <v>9552.6952976957236</v>
      </c>
      <c r="G159" s="21">
        <f t="shared" si="101"/>
        <v>13148.238082191781</v>
      </c>
      <c r="H159" s="21">
        <f t="shared" si="102"/>
        <v>22700.933379887505</v>
      </c>
      <c r="I159" s="21">
        <f t="shared" si="103"/>
        <v>2283927.3047023043</v>
      </c>
      <c r="J159" s="26">
        <f t="shared" si="106"/>
        <v>9730</v>
      </c>
      <c r="K159" s="26">
        <f>SUM(M157*(Sheet1!C144/100)*(Sheet1!D144/365))</f>
        <v>13204.01897260274</v>
      </c>
      <c r="L159" s="26">
        <f t="shared" si="104"/>
        <v>22934.018972602738</v>
      </c>
      <c r="M159" s="26">
        <f t="shared" si="107"/>
        <v>2283750</v>
      </c>
    </row>
    <row r="160" spans="1:13">
      <c r="A160" s="19">
        <f t="shared" si="105"/>
        <v>2283750</v>
      </c>
      <c r="B160" s="20">
        <f t="shared" si="98"/>
        <v>360</v>
      </c>
      <c r="C160" s="20">
        <f t="shared" si="99"/>
        <v>6.75</v>
      </c>
      <c r="D160" s="20">
        <v>30</v>
      </c>
      <c r="E160" s="2">
        <v>126</v>
      </c>
      <c r="F160" s="19">
        <f t="shared" si="100"/>
        <v>10030.813516873806</v>
      </c>
      <c r="G160" s="21">
        <f t="shared" si="101"/>
        <v>12670.119863013699</v>
      </c>
      <c r="H160" s="21">
        <f t="shared" si="102"/>
        <v>22700.933379887505</v>
      </c>
      <c r="I160" s="21">
        <f t="shared" si="103"/>
        <v>2273719.1864831261</v>
      </c>
      <c r="J160" s="26">
        <f t="shared" si="106"/>
        <v>9730</v>
      </c>
      <c r="K160" s="26">
        <f>SUM(M158*(Sheet1!C145/100)*(Sheet1!D145/365))</f>
        <v>12724.101369863014</v>
      </c>
      <c r="L160" s="26">
        <f t="shared" si="104"/>
        <v>22454.101369863012</v>
      </c>
      <c r="M160" s="26">
        <f t="shared" si="107"/>
        <v>2274020</v>
      </c>
    </row>
    <row r="161" spans="1:13">
      <c r="A161" s="19">
        <f t="shared" si="105"/>
        <v>2274020</v>
      </c>
      <c r="B161" s="20">
        <f t="shared" si="98"/>
        <v>360</v>
      </c>
      <c r="C161" s="20">
        <f t="shared" si="99"/>
        <v>6.75</v>
      </c>
      <c r="D161" s="20">
        <v>31</v>
      </c>
      <c r="E161" s="2">
        <v>127</v>
      </c>
      <c r="F161" s="19">
        <f t="shared" si="100"/>
        <v>9664.2570785176413</v>
      </c>
      <c r="G161" s="21">
        <f t="shared" si="101"/>
        <v>13036.676301369864</v>
      </c>
      <c r="H161" s="21">
        <f t="shared" si="102"/>
        <v>22700.933379887505</v>
      </c>
      <c r="I161" s="21">
        <f t="shared" si="103"/>
        <v>2264355.7429214823</v>
      </c>
      <c r="J161" s="26">
        <f t="shared" si="106"/>
        <v>9730</v>
      </c>
      <c r="K161" s="26">
        <f>SUM(M159*(Sheet1!C146/100)*(Sheet1!D146/365))</f>
        <v>13092.457191780821</v>
      </c>
      <c r="L161" s="26">
        <f t="shared" si="104"/>
        <v>22822.457191780821</v>
      </c>
      <c r="M161" s="26">
        <f t="shared" si="107"/>
        <v>2264290</v>
      </c>
    </row>
    <row r="162" spans="1:13">
      <c r="A162" s="19">
        <f t="shared" si="105"/>
        <v>2264290</v>
      </c>
      <c r="B162" s="20">
        <f t="shared" si="98"/>
        <v>360</v>
      </c>
      <c r="C162" s="20">
        <f t="shared" si="99"/>
        <v>6.75</v>
      </c>
      <c r="D162" s="20">
        <v>31</v>
      </c>
      <c r="E162" s="2">
        <v>128</v>
      </c>
      <c r="F162" s="19">
        <f t="shared" si="100"/>
        <v>9720.0379689286001</v>
      </c>
      <c r="G162" s="21">
        <f t="shared" si="101"/>
        <v>12980.895410958905</v>
      </c>
      <c r="H162" s="21">
        <f t="shared" si="102"/>
        <v>22700.933379887505</v>
      </c>
      <c r="I162" s="21">
        <f t="shared" si="103"/>
        <v>2254569.9620310715</v>
      </c>
      <c r="J162" s="26">
        <f t="shared" si="106"/>
        <v>9730</v>
      </c>
      <c r="K162" s="26">
        <f>SUM(M160*(Sheet1!C147/100)*(Sheet1!D147/365))</f>
        <v>13036.676301369864</v>
      </c>
      <c r="L162" s="26">
        <f t="shared" si="104"/>
        <v>22766.676301369866</v>
      </c>
      <c r="M162" s="26">
        <f t="shared" si="107"/>
        <v>2254560</v>
      </c>
    </row>
    <row r="163" spans="1:13">
      <c r="A163" s="19">
        <f t="shared" si="105"/>
        <v>2254560</v>
      </c>
      <c r="B163" s="20">
        <f t="shared" si="98"/>
        <v>360</v>
      </c>
      <c r="C163" s="20">
        <f t="shared" si="99"/>
        <v>6.75</v>
      </c>
      <c r="D163" s="20">
        <v>30</v>
      </c>
      <c r="E163" s="2">
        <v>129</v>
      </c>
      <c r="F163" s="19">
        <f t="shared" si="100"/>
        <v>10192.758037421749</v>
      </c>
      <c r="G163" s="21">
        <f t="shared" si="101"/>
        <v>12508.175342465756</v>
      </c>
      <c r="H163" s="21">
        <f t="shared" si="102"/>
        <v>22700.933379887505</v>
      </c>
      <c r="I163" s="21">
        <f t="shared" si="103"/>
        <v>2244367.2419625781</v>
      </c>
      <c r="J163" s="26">
        <f t="shared" si="106"/>
        <v>9730</v>
      </c>
      <c r="K163" s="26">
        <f>SUM(M161*(Sheet1!C148/100)*(Sheet1!D148/365))</f>
        <v>12562.156849315068</v>
      </c>
      <c r="L163" s="26">
        <f t="shared" si="104"/>
        <v>22292.15684931507</v>
      </c>
      <c r="M163" s="26">
        <f t="shared" si="107"/>
        <v>2244830</v>
      </c>
    </row>
    <row r="164" spans="1:13">
      <c r="A164" s="19">
        <f t="shared" si="105"/>
        <v>2244830</v>
      </c>
      <c r="B164" s="20">
        <f t="shared" si="98"/>
        <v>360</v>
      </c>
      <c r="C164" s="20">
        <f t="shared" si="99"/>
        <v>6.75</v>
      </c>
      <c r="D164" s="20">
        <v>31</v>
      </c>
      <c r="E164" s="2">
        <v>130</v>
      </c>
      <c r="F164" s="19">
        <f t="shared" si="100"/>
        <v>9831.5997497505177</v>
      </c>
      <c r="G164" s="21">
        <f t="shared" si="101"/>
        <v>12869.333630136987</v>
      </c>
      <c r="H164" s="21">
        <f t="shared" si="102"/>
        <v>22700.933379887505</v>
      </c>
      <c r="I164" s="21">
        <f t="shared" si="103"/>
        <v>2234998.4002502495</v>
      </c>
      <c r="J164" s="26">
        <f t="shared" si="106"/>
        <v>9730</v>
      </c>
      <c r="K164" s="26">
        <f>SUM(M162*(Sheet1!C149/100)*(Sheet1!D149/365))</f>
        <v>12925.114520547946</v>
      </c>
      <c r="L164" s="26">
        <f t="shared" si="104"/>
        <v>22655.114520547948</v>
      </c>
      <c r="M164" s="26">
        <f t="shared" si="107"/>
        <v>2235100</v>
      </c>
    </row>
    <row r="165" spans="1:13">
      <c r="A165" s="19">
        <f t="shared" si="105"/>
        <v>2235100</v>
      </c>
      <c r="B165" s="20">
        <f t="shared" si="98"/>
        <v>360</v>
      </c>
      <c r="C165" s="20">
        <f t="shared" si="99"/>
        <v>6.75</v>
      </c>
      <c r="D165" s="20">
        <v>30</v>
      </c>
      <c r="E165" s="2">
        <v>131</v>
      </c>
      <c r="F165" s="19">
        <f t="shared" si="100"/>
        <v>10300.721051120381</v>
      </c>
      <c r="G165" s="21">
        <f t="shared" si="101"/>
        <v>12400.212328767124</v>
      </c>
      <c r="H165" s="21">
        <f t="shared" si="102"/>
        <v>22700.933379887505</v>
      </c>
      <c r="I165" s="21">
        <f t="shared" si="103"/>
        <v>2224799.2789488798</v>
      </c>
      <c r="J165" s="26">
        <f t="shared" si="106"/>
        <v>9730</v>
      </c>
      <c r="K165" s="26">
        <f>SUM(M163*(Sheet1!C150/100)*(Sheet1!D150/365))</f>
        <v>12454.193835616439</v>
      </c>
      <c r="L165" s="26">
        <f t="shared" si="104"/>
        <v>22184.193835616439</v>
      </c>
      <c r="M165" s="26">
        <f t="shared" si="107"/>
        <v>2225370</v>
      </c>
    </row>
    <row r="166" spans="1:13">
      <c r="A166" s="19">
        <f t="shared" si="105"/>
        <v>2225370</v>
      </c>
      <c r="B166" s="20">
        <f t="shared" si="98"/>
        <v>360</v>
      </c>
      <c r="C166" s="20">
        <f t="shared" si="99"/>
        <v>6.75</v>
      </c>
      <c r="D166" s="20">
        <v>31</v>
      </c>
      <c r="E166" s="2">
        <v>132</v>
      </c>
      <c r="F166" s="19">
        <f t="shared" si="100"/>
        <v>9943.1615305724354</v>
      </c>
      <c r="G166" s="21">
        <f t="shared" si="101"/>
        <v>12757.77184931507</v>
      </c>
      <c r="H166" s="21">
        <f>H155</f>
        <v>22700.933379887505</v>
      </c>
      <c r="I166" s="21">
        <f t="shared" si="103"/>
        <v>2215426.8384694275</v>
      </c>
      <c r="J166" s="26">
        <f t="shared" si="106"/>
        <v>9730</v>
      </c>
      <c r="K166" s="26">
        <f>SUM(M164*(Sheet1!C151/100)*(Sheet1!D151/365))</f>
        <v>12813.552739726027</v>
      </c>
      <c r="L166" s="26">
        <f t="shared" si="104"/>
        <v>22543.552739726027</v>
      </c>
      <c r="M166" s="26">
        <f t="shared" si="107"/>
        <v>2215640</v>
      </c>
    </row>
    <row r="167" spans="1:13">
      <c r="A167" s="10"/>
      <c r="B167" s="11"/>
      <c r="C167" s="11"/>
      <c r="D167" s="29" t="s">
        <v>16</v>
      </c>
      <c r="E167" s="29">
        <v>11</v>
      </c>
      <c r="F167" s="12" t="s">
        <v>10</v>
      </c>
      <c r="G167" s="13" t="s">
        <v>11</v>
      </c>
      <c r="H167" s="13" t="s">
        <v>17</v>
      </c>
      <c r="I167" s="13" t="s">
        <v>13</v>
      </c>
      <c r="J167" s="27" t="s">
        <v>10</v>
      </c>
      <c r="K167" s="28" t="s">
        <v>11</v>
      </c>
      <c r="L167" s="28" t="s">
        <v>12</v>
      </c>
      <c r="M167" s="28" t="s">
        <v>13</v>
      </c>
    </row>
    <row r="168" spans="1:13">
      <c r="A168" s="10"/>
      <c r="B168" s="11"/>
      <c r="C168" s="11"/>
      <c r="D168" s="30"/>
      <c r="E168" s="30"/>
      <c r="F168" s="12">
        <f>SUM(F155:F166)</f>
        <v>118603.55720248567</v>
      </c>
      <c r="G168" s="13">
        <f>SUM(G155:G166)</f>
        <v>153807.64335616439</v>
      </c>
      <c r="H168" s="13">
        <f>F168+G168</f>
        <v>272411.20055865007</v>
      </c>
      <c r="I168" s="13">
        <f>A155-F168</f>
        <v>2213796.4427975141</v>
      </c>
      <c r="J168" s="28">
        <f>SUM(J155:J166)</f>
        <v>116760</v>
      </c>
      <c r="K168" s="28">
        <f>SUM(K155:K166)</f>
        <v>154302.47383561643</v>
      </c>
      <c r="L168" s="28">
        <f>SUM(L155:L166)</f>
        <v>271062.47383561643</v>
      </c>
      <c r="M168" s="28">
        <f>M166</f>
        <v>2215640</v>
      </c>
    </row>
    <row r="169" spans="1:13">
      <c r="A169" s="16"/>
      <c r="B169" s="17"/>
      <c r="C169" s="17"/>
      <c r="D169" s="17"/>
      <c r="E169" s="17"/>
      <c r="F169" s="16"/>
      <c r="G169" s="18"/>
      <c r="H169" s="18"/>
      <c r="I169" s="18"/>
      <c r="J169" s="18"/>
      <c r="K169" s="18"/>
      <c r="L169" s="18"/>
      <c r="M169" s="18"/>
    </row>
    <row r="170" spans="1:13">
      <c r="A170" s="19">
        <f>M166</f>
        <v>2215640</v>
      </c>
      <c r="B170" s="20">
        <f t="shared" ref="B170:B181" si="108">B155</f>
        <v>360</v>
      </c>
      <c r="C170" s="20">
        <f t="shared" ref="C170:C181" si="109">C5</f>
        <v>6.75</v>
      </c>
      <c r="D170" s="20">
        <v>31</v>
      </c>
      <c r="E170" s="2">
        <v>133</v>
      </c>
      <c r="F170" s="19">
        <f t="shared" ref="F170:F181" si="110">H170-G170</f>
        <v>9998.9424209833942</v>
      </c>
      <c r="G170" s="21">
        <f t="shared" ref="G170:G181" si="111">SUM(A170*(C170/100)*D170/365)</f>
        <v>12701.990958904111</v>
      </c>
      <c r="H170" s="21">
        <f t="shared" ref="H170:H180" si="112">H156</f>
        <v>22700.933379887505</v>
      </c>
      <c r="I170" s="21">
        <f t="shared" ref="I170:I181" si="113">A170-F170</f>
        <v>2205641.0575790168</v>
      </c>
      <c r="J170" s="26">
        <f>IF((MOD(J166,10))=0,(J166+0),J166-MOD(J166,10)+10)</f>
        <v>9730</v>
      </c>
      <c r="K170" s="26">
        <f>SUM(M168*(Sheet1!C155/100)*(Sheet1!D155/365))</f>
        <v>12701.990958904111</v>
      </c>
      <c r="L170" s="26">
        <f t="shared" ref="L170:L181" si="114">J170+K170</f>
        <v>22431.990958904113</v>
      </c>
      <c r="M170" s="26">
        <f>M168-J170</f>
        <v>2205910</v>
      </c>
    </row>
    <row r="171" spans="1:13">
      <c r="A171" s="19">
        <f t="shared" ref="A171:A181" si="115">M170</f>
        <v>2205910</v>
      </c>
      <c r="B171" s="20">
        <f t="shared" si="108"/>
        <v>360</v>
      </c>
      <c r="C171" s="20">
        <f t="shared" si="109"/>
        <v>6.75</v>
      </c>
      <c r="D171" s="20">
        <v>28</v>
      </c>
      <c r="E171" s="2">
        <v>134</v>
      </c>
      <c r="F171" s="19">
        <f t="shared" si="110"/>
        <v>11278.550092216272</v>
      </c>
      <c r="G171" s="21">
        <f t="shared" si="111"/>
        <v>11422.383287671233</v>
      </c>
      <c r="H171" s="21">
        <f t="shared" si="112"/>
        <v>22700.933379887505</v>
      </c>
      <c r="I171" s="21">
        <f t="shared" si="113"/>
        <v>2194631.4499077839</v>
      </c>
      <c r="J171" s="26">
        <f t="shared" ref="J171:J181" si="116">IF((MOD(J170,10))=0,(J170+0),J170-MOD(J170,10)+10)</f>
        <v>9730</v>
      </c>
      <c r="K171" s="26">
        <f>SUM(M170*(Sheet1!C156/100)*(Sheet1!D156/365))</f>
        <v>11422.383287671235</v>
      </c>
      <c r="L171" s="26">
        <f t="shared" si="114"/>
        <v>21152.383287671233</v>
      </c>
      <c r="M171" s="26">
        <f t="shared" ref="M171:M181" si="117">M170-J171</f>
        <v>2196180</v>
      </c>
    </row>
    <row r="172" spans="1:13">
      <c r="A172" s="19">
        <f t="shared" si="115"/>
        <v>2196180</v>
      </c>
      <c r="B172" s="20">
        <f t="shared" si="108"/>
        <v>360</v>
      </c>
      <c r="C172" s="20">
        <f t="shared" si="109"/>
        <v>6.75</v>
      </c>
      <c r="D172" s="20">
        <v>31</v>
      </c>
      <c r="E172" s="2">
        <v>135</v>
      </c>
      <c r="F172" s="19">
        <f t="shared" si="110"/>
        <v>10110.504201805312</v>
      </c>
      <c r="G172" s="21">
        <f t="shared" si="111"/>
        <v>12590.429178082193</v>
      </c>
      <c r="H172" s="21">
        <f t="shared" si="112"/>
        <v>22700.933379887505</v>
      </c>
      <c r="I172" s="21">
        <f t="shared" si="113"/>
        <v>2186069.4957981948</v>
      </c>
      <c r="J172" s="26">
        <f t="shared" si="116"/>
        <v>9730</v>
      </c>
      <c r="K172" s="26">
        <f>SUM(M171*(Sheet1!C157/100)*(Sheet1!D157/365))</f>
        <v>12590.429178082193</v>
      </c>
      <c r="L172" s="26">
        <f t="shared" si="114"/>
        <v>22320.429178082195</v>
      </c>
      <c r="M172" s="26">
        <f t="shared" si="117"/>
        <v>2186450</v>
      </c>
    </row>
    <row r="173" spans="1:13">
      <c r="A173" s="19">
        <f t="shared" si="115"/>
        <v>2186450</v>
      </c>
      <c r="B173" s="20">
        <f t="shared" si="108"/>
        <v>360</v>
      </c>
      <c r="C173" s="20">
        <f t="shared" si="109"/>
        <v>6.75</v>
      </c>
      <c r="D173" s="20">
        <v>30</v>
      </c>
      <c r="E173" s="2">
        <v>136</v>
      </c>
      <c r="F173" s="19">
        <f t="shared" si="110"/>
        <v>10570.628585366958</v>
      </c>
      <c r="G173" s="21">
        <f t="shared" si="111"/>
        <v>12130.304794520547</v>
      </c>
      <c r="H173" s="21">
        <f t="shared" si="112"/>
        <v>22700.933379887505</v>
      </c>
      <c r="I173" s="21">
        <f t="shared" si="113"/>
        <v>2175879.371414633</v>
      </c>
      <c r="J173" s="26">
        <f t="shared" si="116"/>
        <v>9730</v>
      </c>
      <c r="K173" s="26">
        <f>SUM(M171*(Sheet1!C158/100)*(Sheet1!D158/365))</f>
        <v>12184.286301369864</v>
      </c>
      <c r="L173" s="26">
        <f t="shared" si="114"/>
        <v>21914.286301369866</v>
      </c>
      <c r="M173" s="26">
        <f t="shared" si="117"/>
        <v>2176720</v>
      </c>
    </row>
    <row r="174" spans="1:13">
      <c r="A174" s="19">
        <f t="shared" si="115"/>
        <v>2176720</v>
      </c>
      <c r="B174" s="20">
        <f t="shared" si="108"/>
        <v>360</v>
      </c>
      <c r="C174" s="20">
        <f t="shared" si="109"/>
        <v>6.75</v>
      </c>
      <c r="D174" s="20">
        <v>31</v>
      </c>
      <c r="E174" s="2">
        <v>137</v>
      </c>
      <c r="F174" s="19">
        <f t="shared" si="110"/>
        <v>10222.065982627229</v>
      </c>
      <c r="G174" s="21">
        <f t="shared" si="111"/>
        <v>12478.867397260276</v>
      </c>
      <c r="H174" s="21">
        <f t="shared" si="112"/>
        <v>22700.933379887505</v>
      </c>
      <c r="I174" s="21">
        <f t="shared" si="113"/>
        <v>2166497.9340173728</v>
      </c>
      <c r="J174" s="26">
        <f t="shared" si="116"/>
        <v>9730</v>
      </c>
      <c r="K174" s="26">
        <f>SUM(M172*(Sheet1!C159/100)*(Sheet1!D159/365))</f>
        <v>12534.648287671233</v>
      </c>
      <c r="L174" s="26">
        <f t="shared" si="114"/>
        <v>22264.648287671233</v>
      </c>
      <c r="M174" s="26">
        <f t="shared" si="117"/>
        <v>2166990</v>
      </c>
    </row>
    <row r="175" spans="1:13">
      <c r="A175" s="19">
        <f t="shared" si="115"/>
        <v>2166990</v>
      </c>
      <c r="B175" s="20">
        <f t="shared" si="108"/>
        <v>360</v>
      </c>
      <c r="C175" s="20">
        <f t="shared" si="109"/>
        <v>6.75</v>
      </c>
      <c r="D175" s="20">
        <v>30</v>
      </c>
      <c r="E175" s="2">
        <v>138</v>
      </c>
      <c r="F175" s="19">
        <f t="shared" si="110"/>
        <v>10678.591599065587</v>
      </c>
      <c r="G175" s="21">
        <f t="shared" si="111"/>
        <v>12022.341780821918</v>
      </c>
      <c r="H175" s="21">
        <f t="shared" si="112"/>
        <v>22700.933379887505</v>
      </c>
      <c r="I175" s="21">
        <f t="shared" si="113"/>
        <v>2156311.4084009342</v>
      </c>
      <c r="J175" s="26">
        <f t="shared" si="116"/>
        <v>9730</v>
      </c>
      <c r="K175" s="26">
        <f>SUM(M173*(Sheet1!C160/100)*(Sheet1!D160/365))</f>
        <v>12076.323287671232</v>
      </c>
      <c r="L175" s="26">
        <f t="shared" si="114"/>
        <v>21806.323287671232</v>
      </c>
      <c r="M175" s="26">
        <f t="shared" si="117"/>
        <v>2157260</v>
      </c>
    </row>
    <row r="176" spans="1:13">
      <c r="A176" s="19">
        <f t="shared" si="115"/>
        <v>2157260</v>
      </c>
      <c r="B176" s="20">
        <f t="shared" si="108"/>
        <v>360</v>
      </c>
      <c r="C176" s="20">
        <f t="shared" si="109"/>
        <v>6.75</v>
      </c>
      <c r="D176" s="20">
        <v>31</v>
      </c>
      <c r="E176" s="2">
        <v>139</v>
      </c>
      <c r="F176" s="19">
        <f t="shared" si="110"/>
        <v>10333.627763449147</v>
      </c>
      <c r="G176" s="21">
        <f t="shared" si="111"/>
        <v>12367.305616438358</v>
      </c>
      <c r="H176" s="21">
        <f t="shared" si="112"/>
        <v>22700.933379887505</v>
      </c>
      <c r="I176" s="21">
        <f t="shared" si="113"/>
        <v>2146926.3722365508</v>
      </c>
      <c r="J176" s="26">
        <f t="shared" si="116"/>
        <v>9730</v>
      </c>
      <c r="K176" s="26">
        <f>SUM(M174*(Sheet1!C161/100)*(Sheet1!D161/365))</f>
        <v>12423.086506849315</v>
      </c>
      <c r="L176" s="26">
        <f t="shared" si="114"/>
        <v>22153.086506849315</v>
      </c>
      <c r="M176" s="26">
        <f t="shared" si="117"/>
        <v>2147530</v>
      </c>
    </row>
    <row r="177" spans="1:13">
      <c r="A177" s="19">
        <f t="shared" si="115"/>
        <v>2147530</v>
      </c>
      <c r="B177" s="20">
        <f t="shared" si="108"/>
        <v>360</v>
      </c>
      <c r="C177" s="20">
        <f t="shared" si="109"/>
        <v>6.75</v>
      </c>
      <c r="D177" s="20">
        <v>31</v>
      </c>
      <c r="E177" s="2">
        <v>140</v>
      </c>
      <c r="F177" s="19">
        <f t="shared" si="110"/>
        <v>10389.408653860106</v>
      </c>
      <c r="G177" s="21">
        <f t="shared" si="111"/>
        <v>12311.524726027399</v>
      </c>
      <c r="H177" s="21">
        <f t="shared" si="112"/>
        <v>22700.933379887505</v>
      </c>
      <c r="I177" s="21">
        <f t="shared" si="113"/>
        <v>2137140.59134614</v>
      </c>
      <c r="J177" s="26">
        <f t="shared" si="116"/>
        <v>9730</v>
      </c>
      <c r="K177" s="26">
        <f>SUM(M175*(Sheet1!C162/100)*(Sheet1!D162/365))</f>
        <v>12367.305616438358</v>
      </c>
      <c r="L177" s="26">
        <f t="shared" si="114"/>
        <v>22097.30561643836</v>
      </c>
      <c r="M177" s="26">
        <f t="shared" si="117"/>
        <v>2137800</v>
      </c>
    </row>
    <row r="178" spans="1:13">
      <c r="A178" s="19">
        <f t="shared" si="115"/>
        <v>2137800</v>
      </c>
      <c r="B178" s="20">
        <f t="shared" si="108"/>
        <v>360</v>
      </c>
      <c r="C178" s="20">
        <f t="shared" si="109"/>
        <v>6.75</v>
      </c>
      <c r="D178" s="20">
        <v>30</v>
      </c>
      <c r="E178" s="2">
        <v>141</v>
      </c>
      <c r="F178" s="19">
        <f t="shared" si="110"/>
        <v>10840.536119613533</v>
      </c>
      <c r="G178" s="21">
        <f t="shared" si="111"/>
        <v>11860.397260273972</v>
      </c>
      <c r="H178" s="21">
        <f t="shared" si="112"/>
        <v>22700.933379887505</v>
      </c>
      <c r="I178" s="21">
        <f t="shared" si="113"/>
        <v>2126959.4638803867</v>
      </c>
      <c r="J178" s="26">
        <f t="shared" si="116"/>
        <v>9730</v>
      </c>
      <c r="K178" s="26">
        <f>SUM(M176*(Sheet1!C163/100)*(Sheet1!D163/365))</f>
        <v>11914.378767123289</v>
      </c>
      <c r="L178" s="26">
        <f t="shared" si="114"/>
        <v>21644.378767123289</v>
      </c>
      <c r="M178" s="26">
        <f t="shared" si="117"/>
        <v>2128070</v>
      </c>
    </row>
    <row r="179" spans="1:13">
      <c r="A179" s="19">
        <f t="shared" si="115"/>
        <v>2128070</v>
      </c>
      <c r="B179" s="20">
        <f t="shared" si="108"/>
        <v>360</v>
      </c>
      <c r="C179" s="20">
        <f t="shared" si="109"/>
        <v>6.75</v>
      </c>
      <c r="D179" s="20">
        <v>31</v>
      </c>
      <c r="E179" s="2">
        <v>142</v>
      </c>
      <c r="F179" s="19">
        <f t="shared" si="110"/>
        <v>10500.970434682024</v>
      </c>
      <c r="G179" s="21">
        <f t="shared" si="111"/>
        <v>12199.962945205481</v>
      </c>
      <c r="H179" s="21">
        <f t="shared" si="112"/>
        <v>22700.933379887505</v>
      </c>
      <c r="I179" s="21">
        <f t="shared" si="113"/>
        <v>2117569.029565318</v>
      </c>
      <c r="J179" s="26">
        <f t="shared" si="116"/>
        <v>9730</v>
      </c>
      <c r="K179" s="26">
        <f>SUM(M177*(Sheet1!C164/100)*(Sheet1!D164/365))</f>
        <v>12255.743835616438</v>
      </c>
      <c r="L179" s="26">
        <f t="shared" si="114"/>
        <v>21985.743835616438</v>
      </c>
      <c r="M179" s="26">
        <f t="shared" si="117"/>
        <v>2118340</v>
      </c>
    </row>
    <row r="180" spans="1:13">
      <c r="A180" s="19">
        <f t="shared" si="115"/>
        <v>2118340</v>
      </c>
      <c r="B180" s="20">
        <f t="shared" si="108"/>
        <v>360</v>
      </c>
      <c r="C180" s="20">
        <f t="shared" si="109"/>
        <v>6.75</v>
      </c>
      <c r="D180" s="20">
        <v>30</v>
      </c>
      <c r="E180" s="2">
        <v>143</v>
      </c>
      <c r="F180" s="19">
        <f t="shared" si="110"/>
        <v>10948.499133312163</v>
      </c>
      <c r="G180" s="21">
        <f t="shared" si="111"/>
        <v>11752.434246575342</v>
      </c>
      <c r="H180" s="21">
        <f t="shared" si="112"/>
        <v>22700.933379887505</v>
      </c>
      <c r="I180" s="21">
        <f t="shared" si="113"/>
        <v>2107391.5008666879</v>
      </c>
      <c r="J180" s="26">
        <f t="shared" si="116"/>
        <v>9730</v>
      </c>
      <c r="K180" s="26">
        <f>SUM(M178*(Sheet1!C165/100)*(Sheet1!D165/365))</f>
        <v>11806.415753424657</v>
      </c>
      <c r="L180" s="26">
        <f t="shared" si="114"/>
        <v>21536.415753424655</v>
      </c>
      <c r="M180" s="26">
        <f t="shared" si="117"/>
        <v>2108610</v>
      </c>
    </row>
    <row r="181" spans="1:13">
      <c r="A181" s="19">
        <f t="shared" si="115"/>
        <v>2108610</v>
      </c>
      <c r="B181" s="20">
        <f t="shared" si="108"/>
        <v>360</v>
      </c>
      <c r="C181" s="20">
        <f t="shared" si="109"/>
        <v>6.75</v>
      </c>
      <c r="D181" s="20">
        <v>31</v>
      </c>
      <c r="E181" s="2">
        <v>144</v>
      </c>
      <c r="F181" s="19">
        <f t="shared" si="110"/>
        <v>10612.532215503941</v>
      </c>
      <c r="G181" s="21">
        <f t="shared" si="111"/>
        <v>12088.401164383564</v>
      </c>
      <c r="H181" s="21">
        <f>H170</f>
        <v>22700.933379887505</v>
      </c>
      <c r="I181" s="21">
        <f t="shared" si="113"/>
        <v>2097997.467784496</v>
      </c>
      <c r="J181" s="26">
        <f t="shared" si="116"/>
        <v>9730</v>
      </c>
      <c r="K181" s="26">
        <f>SUM(M179*(Sheet1!C166/100)*(Sheet1!D166/365))</f>
        <v>12144.182054794521</v>
      </c>
      <c r="L181" s="26">
        <f t="shared" si="114"/>
        <v>21874.182054794521</v>
      </c>
      <c r="M181" s="26">
        <f t="shared" si="117"/>
        <v>2098880</v>
      </c>
    </row>
    <row r="182" spans="1:13">
      <c r="A182" s="10"/>
      <c r="B182" s="11"/>
      <c r="C182" s="11"/>
      <c r="D182" s="29" t="s">
        <v>16</v>
      </c>
      <c r="E182" s="29">
        <v>12</v>
      </c>
      <c r="F182" s="12" t="s">
        <v>10</v>
      </c>
      <c r="G182" s="13" t="s">
        <v>11</v>
      </c>
      <c r="H182" s="13" t="s">
        <v>17</v>
      </c>
      <c r="I182" s="13" t="s">
        <v>13</v>
      </c>
      <c r="J182" s="27" t="s">
        <v>10</v>
      </c>
      <c r="K182" s="28" t="s">
        <v>11</v>
      </c>
      <c r="L182" s="28" t="s">
        <v>12</v>
      </c>
      <c r="M182" s="28" t="s">
        <v>13</v>
      </c>
    </row>
    <row r="183" spans="1:13">
      <c r="A183" s="10"/>
      <c r="B183" s="11"/>
      <c r="C183" s="11"/>
      <c r="D183" s="30"/>
      <c r="E183" s="30"/>
      <c r="F183" s="12">
        <f>SUM(F170:F181)</f>
        <v>126484.85720248567</v>
      </c>
      <c r="G183" s="13">
        <f>SUM(G170:G181)</f>
        <v>145926.34335616441</v>
      </c>
      <c r="H183" s="13">
        <f>F183+G183</f>
        <v>272411.20055865007</v>
      </c>
      <c r="I183" s="13">
        <f>A170-F183</f>
        <v>2089155.1427975143</v>
      </c>
      <c r="J183" s="28">
        <f>SUM(J170:J181)</f>
        <v>116760</v>
      </c>
      <c r="K183" s="28">
        <f>SUM(K170:K181)</f>
        <v>146421.17383561644</v>
      </c>
      <c r="L183" s="28">
        <f>SUM(L170:L181)</f>
        <v>263181.1738356165</v>
      </c>
      <c r="M183" s="28">
        <f>M181</f>
        <v>2098880</v>
      </c>
    </row>
    <row r="184" spans="1:13">
      <c r="A184" s="16"/>
      <c r="B184" s="17"/>
      <c r="C184" s="17"/>
      <c r="D184" s="17"/>
      <c r="E184" s="17"/>
      <c r="F184" s="16"/>
      <c r="G184" s="18"/>
      <c r="H184" s="18"/>
      <c r="I184" s="18"/>
      <c r="J184" s="18"/>
      <c r="K184" s="18"/>
      <c r="L184" s="18"/>
      <c r="M184" s="18"/>
    </row>
    <row r="185" spans="1:13">
      <c r="A185" s="19">
        <f>M181</f>
        <v>2098880</v>
      </c>
      <c r="B185" s="20">
        <f t="shared" ref="B185:B196" si="118">B170</f>
        <v>360</v>
      </c>
      <c r="C185" s="20">
        <f t="shared" ref="C185:C196" si="119">C20</f>
        <v>6.75</v>
      </c>
      <c r="D185" s="20">
        <v>31</v>
      </c>
      <c r="E185" s="2">
        <v>145</v>
      </c>
      <c r="F185" s="19">
        <f t="shared" ref="F185:F196" si="120">H185-G185</f>
        <v>10668.313105914902</v>
      </c>
      <c r="G185" s="21">
        <f t="shared" ref="G185:G196" si="121">SUM(A185*(C185/100)*D185/365)</f>
        <v>12032.620273972603</v>
      </c>
      <c r="H185" s="21">
        <f t="shared" ref="H185:H195" si="122">H171</f>
        <v>22700.933379887505</v>
      </c>
      <c r="I185" s="21">
        <f t="shared" ref="I185:I196" si="123">A185-F185</f>
        <v>2088211.686894085</v>
      </c>
      <c r="J185" s="26">
        <f>IF((MOD(J181,10))=0,(J181+0),J181-MOD(J181,10)+10)</f>
        <v>9730</v>
      </c>
      <c r="K185" s="26">
        <f>SUM(M183*(Sheet1!C170/100)*(Sheet1!D170/365))</f>
        <v>12032.620273972605</v>
      </c>
      <c r="L185" s="26">
        <f t="shared" ref="L185:L196" si="124">J185+K185</f>
        <v>21762.620273972607</v>
      </c>
      <c r="M185" s="26">
        <f>M183-J185</f>
        <v>2089150</v>
      </c>
    </row>
    <row r="186" spans="1:13">
      <c r="A186" s="19">
        <f t="shared" ref="A186:A196" si="125">M185</f>
        <v>2089150</v>
      </c>
      <c r="B186" s="20">
        <f t="shared" si="118"/>
        <v>360</v>
      </c>
      <c r="C186" s="20">
        <f t="shared" si="119"/>
        <v>6.75</v>
      </c>
      <c r="D186" s="20">
        <v>28</v>
      </c>
      <c r="E186" s="2">
        <v>146</v>
      </c>
      <c r="F186" s="19">
        <f t="shared" si="120"/>
        <v>11883.142968928601</v>
      </c>
      <c r="G186" s="21">
        <f t="shared" si="121"/>
        <v>10817.790410958904</v>
      </c>
      <c r="H186" s="21">
        <f t="shared" si="122"/>
        <v>22700.933379887505</v>
      </c>
      <c r="I186" s="21">
        <f t="shared" si="123"/>
        <v>2077266.8570310713</v>
      </c>
      <c r="J186" s="26">
        <f t="shared" ref="J186:J196" si="126">IF((MOD(J185,10))=0,(J185+0),J185-MOD(J185,10)+10)</f>
        <v>9730</v>
      </c>
      <c r="K186" s="26">
        <f>SUM(M185*(Sheet1!C171/100)*(Sheet1!D171/365))</f>
        <v>10817.790410958905</v>
      </c>
      <c r="L186" s="26">
        <f t="shared" si="124"/>
        <v>20547.790410958907</v>
      </c>
      <c r="M186" s="26">
        <f t="shared" ref="M186:M196" si="127">M185-J186</f>
        <v>2079420</v>
      </c>
    </row>
    <row r="187" spans="1:13">
      <c r="A187" s="19">
        <f t="shared" si="125"/>
        <v>2079420</v>
      </c>
      <c r="B187" s="20">
        <f t="shared" si="118"/>
        <v>360</v>
      </c>
      <c r="C187" s="20">
        <f t="shared" si="119"/>
        <v>6.75</v>
      </c>
      <c r="D187" s="20">
        <v>31</v>
      </c>
      <c r="E187" s="2">
        <v>147</v>
      </c>
      <c r="F187" s="19">
        <f t="shared" si="120"/>
        <v>10779.874886736818</v>
      </c>
      <c r="G187" s="21">
        <f t="shared" si="121"/>
        <v>11921.058493150687</v>
      </c>
      <c r="H187" s="21">
        <f t="shared" si="122"/>
        <v>22700.933379887505</v>
      </c>
      <c r="I187" s="21">
        <f t="shared" si="123"/>
        <v>2068640.1251132633</v>
      </c>
      <c r="J187" s="26">
        <f t="shared" si="126"/>
        <v>9730</v>
      </c>
      <c r="K187" s="26">
        <f>SUM(M186*(Sheet1!C172/100)*(Sheet1!D172/365))</f>
        <v>11921.058493150686</v>
      </c>
      <c r="L187" s="26">
        <f t="shared" si="124"/>
        <v>21651.058493150686</v>
      </c>
      <c r="M187" s="26">
        <f t="shared" si="127"/>
        <v>2069690</v>
      </c>
    </row>
    <row r="188" spans="1:13">
      <c r="A188" s="19">
        <f t="shared" si="125"/>
        <v>2069690</v>
      </c>
      <c r="B188" s="20">
        <f t="shared" si="118"/>
        <v>360</v>
      </c>
      <c r="C188" s="20">
        <f t="shared" si="119"/>
        <v>6.75</v>
      </c>
      <c r="D188" s="20">
        <v>30</v>
      </c>
      <c r="E188" s="2">
        <v>148</v>
      </c>
      <c r="F188" s="19">
        <f t="shared" si="120"/>
        <v>11218.406667558736</v>
      </c>
      <c r="G188" s="21">
        <f t="shared" si="121"/>
        <v>11482.526712328769</v>
      </c>
      <c r="H188" s="21">
        <f t="shared" si="122"/>
        <v>22700.933379887505</v>
      </c>
      <c r="I188" s="21">
        <f t="shared" si="123"/>
        <v>2058471.5933324413</v>
      </c>
      <c r="J188" s="26">
        <f t="shared" si="126"/>
        <v>9730</v>
      </c>
      <c r="K188" s="26">
        <f>SUM(M186*(Sheet1!C173/100)*(Sheet1!D173/365))</f>
        <v>11536.508219178082</v>
      </c>
      <c r="L188" s="26">
        <f t="shared" si="124"/>
        <v>21266.508219178082</v>
      </c>
      <c r="M188" s="26">
        <f t="shared" si="127"/>
        <v>2059960</v>
      </c>
    </row>
    <row r="189" spans="1:13">
      <c r="A189" s="19">
        <f t="shared" si="125"/>
        <v>2059960</v>
      </c>
      <c r="B189" s="20">
        <f t="shared" si="118"/>
        <v>360</v>
      </c>
      <c r="C189" s="20">
        <f t="shared" si="119"/>
        <v>6.75</v>
      </c>
      <c r="D189" s="20">
        <v>31</v>
      </c>
      <c r="E189" s="2">
        <v>149</v>
      </c>
      <c r="F189" s="19">
        <f t="shared" si="120"/>
        <v>10891.436667558735</v>
      </c>
      <c r="G189" s="21">
        <f t="shared" si="121"/>
        <v>11809.49671232877</v>
      </c>
      <c r="H189" s="21">
        <f t="shared" si="122"/>
        <v>22700.933379887505</v>
      </c>
      <c r="I189" s="21">
        <f t="shared" si="123"/>
        <v>2049068.5633324413</v>
      </c>
      <c r="J189" s="26">
        <f t="shared" si="126"/>
        <v>9730</v>
      </c>
      <c r="K189" s="26">
        <f>SUM(M187*(Sheet1!C174/100)*(Sheet1!D174/365))</f>
        <v>11865.277602739727</v>
      </c>
      <c r="L189" s="26">
        <f t="shared" si="124"/>
        <v>21595.277602739727</v>
      </c>
      <c r="M189" s="26">
        <f t="shared" si="127"/>
        <v>2050230</v>
      </c>
    </row>
    <row r="190" spans="1:13">
      <c r="A190" s="19">
        <f t="shared" si="125"/>
        <v>2050230</v>
      </c>
      <c r="B190" s="20">
        <f t="shared" si="118"/>
        <v>360</v>
      </c>
      <c r="C190" s="20">
        <f t="shared" si="119"/>
        <v>6.75</v>
      </c>
      <c r="D190" s="20">
        <v>30</v>
      </c>
      <c r="E190" s="2">
        <v>150</v>
      </c>
      <c r="F190" s="19">
        <f t="shared" si="120"/>
        <v>11326.369681257365</v>
      </c>
      <c r="G190" s="21">
        <f t="shared" si="121"/>
        <v>11374.56369863014</v>
      </c>
      <c r="H190" s="21">
        <f t="shared" si="122"/>
        <v>22700.933379887505</v>
      </c>
      <c r="I190" s="21">
        <f t="shared" si="123"/>
        <v>2038903.6303187427</v>
      </c>
      <c r="J190" s="26">
        <f t="shared" si="126"/>
        <v>9730</v>
      </c>
      <c r="K190" s="26">
        <f>SUM(M188*(Sheet1!C175/100)*(Sheet1!D175/365))</f>
        <v>11428.545205479453</v>
      </c>
      <c r="L190" s="26">
        <f t="shared" si="124"/>
        <v>21158.545205479451</v>
      </c>
      <c r="M190" s="26">
        <f t="shared" si="127"/>
        <v>2040500</v>
      </c>
    </row>
    <row r="191" spans="1:13">
      <c r="A191" s="19">
        <f t="shared" si="125"/>
        <v>2040500</v>
      </c>
      <c r="B191" s="20">
        <f t="shared" si="118"/>
        <v>360</v>
      </c>
      <c r="C191" s="20">
        <f t="shared" si="119"/>
        <v>6.75</v>
      </c>
      <c r="D191" s="20">
        <v>31</v>
      </c>
      <c r="E191" s="2">
        <v>151</v>
      </c>
      <c r="F191" s="19">
        <f t="shared" si="120"/>
        <v>11002.998448380657</v>
      </c>
      <c r="G191" s="21">
        <f t="shared" si="121"/>
        <v>11697.934931506848</v>
      </c>
      <c r="H191" s="21">
        <f t="shared" si="122"/>
        <v>22700.933379887505</v>
      </c>
      <c r="I191" s="21">
        <f t="shared" si="123"/>
        <v>2029497.0015516193</v>
      </c>
      <c r="J191" s="26">
        <f t="shared" si="126"/>
        <v>9730</v>
      </c>
      <c r="K191" s="26">
        <f>SUM(M189*(Sheet1!C176/100)*(Sheet1!D176/365))</f>
        <v>11753.715821917809</v>
      </c>
      <c r="L191" s="26">
        <f t="shared" si="124"/>
        <v>21483.715821917809</v>
      </c>
      <c r="M191" s="26">
        <f t="shared" si="127"/>
        <v>2030770</v>
      </c>
    </row>
    <row r="192" spans="1:13">
      <c r="A192" s="19">
        <f t="shared" si="125"/>
        <v>2030770</v>
      </c>
      <c r="B192" s="20">
        <f t="shared" si="118"/>
        <v>360</v>
      </c>
      <c r="C192" s="20">
        <f t="shared" si="119"/>
        <v>6.75</v>
      </c>
      <c r="D192" s="20">
        <v>31</v>
      </c>
      <c r="E192" s="2">
        <v>152</v>
      </c>
      <c r="F192" s="19">
        <f t="shared" si="120"/>
        <v>11058.779338791614</v>
      </c>
      <c r="G192" s="21">
        <f t="shared" si="121"/>
        <v>11642.154041095891</v>
      </c>
      <c r="H192" s="21">
        <f t="shared" si="122"/>
        <v>22700.933379887505</v>
      </c>
      <c r="I192" s="21">
        <f t="shared" si="123"/>
        <v>2019711.2206612085</v>
      </c>
      <c r="J192" s="26">
        <f t="shared" si="126"/>
        <v>9730</v>
      </c>
      <c r="K192" s="26">
        <f>SUM(M190*(Sheet1!C177/100)*(Sheet1!D177/365))</f>
        <v>11697.934931506848</v>
      </c>
      <c r="L192" s="26">
        <f t="shared" si="124"/>
        <v>21427.934931506847</v>
      </c>
      <c r="M192" s="26">
        <f t="shared" si="127"/>
        <v>2021040</v>
      </c>
    </row>
    <row r="193" spans="1:13">
      <c r="A193" s="19">
        <f t="shared" si="125"/>
        <v>2021040</v>
      </c>
      <c r="B193" s="20">
        <f t="shared" si="118"/>
        <v>360</v>
      </c>
      <c r="C193" s="20">
        <f t="shared" si="119"/>
        <v>6.75</v>
      </c>
      <c r="D193" s="20">
        <v>30</v>
      </c>
      <c r="E193" s="2">
        <v>153</v>
      </c>
      <c r="F193" s="19">
        <f t="shared" si="120"/>
        <v>11488.314201805311</v>
      </c>
      <c r="G193" s="21">
        <f t="shared" si="121"/>
        <v>11212.619178082194</v>
      </c>
      <c r="H193" s="21">
        <f t="shared" si="122"/>
        <v>22700.933379887505</v>
      </c>
      <c r="I193" s="21">
        <f t="shared" si="123"/>
        <v>2009551.6857981947</v>
      </c>
      <c r="J193" s="26">
        <f t="shared" si="126"/>
        <v>9730</v>
      </c>
      <c r="K193" s="26">
        <f>SUM(M191*(Sheet1!C178/100)*(Sheet1!D178/365))</f>
        <v>11266.600684931507</v>
      </c>
      <c r="L193" s="26">
        <f t="shared" si="124"/>
        <v>20996.600684931509</v>
      </c>
      <c r="M193" s="26">
        <f t="shared" si="127"/>
        <v>2011310</v>
      </c>
    </row>
    <row r="194" spans="1:13">
      <c r="A194" s="19">
        <f t="shared" si="125"/>
        <v>2011310</v>
      </c>
      <c r="B194" s="20">
        <f t="shared" si="118"/>
        <v>360</v>
      </c>
      <c r="C194" s="20">
        <f t="shared" si="119"/>
        <v>6.75</v>
      </c>
      <c r="D194" s="20">
        <v>31</v>
      </c>
      <c r="E194" s="2">
        <v>154</v>
      </c>
      <c r="F194" s="19">
        <f t="shared" si="120"/>
        <v>11170.341119613531</v>
      </c>
      <c r="G194" s="21">
        <f t="shared" si="121"/>
        <v>11530.592260273974</v>
      </c>
      <c r="H194" s="21">
        <f t="shared" si="122"/>
        <v>22700.933379887505</v>
      </c>
      <c r="I194" s="21">
        <f t="shared" si="123"/>
        <v>2000139.6588803865</v>
      </c>
      <c r="J194" s="26">
        <f t="shared" si="126"/>
        <v>9730</v>
      </c>
      <c r="K194" s="26">
        <f>SUM(M192*(Sheet1!C179/100)*(Sheet1!D179/365))</f>
        <v>11586.373150684933</v>
      </c>
      <c r="L194" s="26">
        <f t="shared" si="124"/>
        <v>21316.373150684933</v>
      </c>
      <c r="M194" s="26">
        <f t="shared" si="127"/>
        <v>2001580</v>
      </c>
    </row>
    <row r="195" spans="1:13">
      <c r="A195" s="19">
        <f t="shared" si="125"/>
        <v>2001580</v>
      </c>
      <c r="B195" s="20">
        <f t="shared" si="118"/>
        <v>360</v>
      </c>
      <c r="C195" s="20">
        <f t="shared" si="119"/>
        <v>6.75</v>
      </c>
      <c r="D195" s="20">
        <v>30</v>
      </c>
      <c r="E195" s="2">
        <v>155</v>
      </c>
      <c r="F195" s="19">
        <f t="shared" si="120"/>
        <v>11596.27721550394</v>
      </c>
      <c r="G195" s="21">
        <f t="shared" si="121"/>
        <v>11104.656164383565</v>
      </c>
      <c r="H195" s="21">
        <f t="shared" si="122"/>
        <v>22700.933379887505</v>
      </c>
      <c r="I195" s="21">
        <f t="shared" si="123"/>
        <v>1989983.7227844961</v>
      </c>
      <c r="J195" s="26">
        <f t="shared" si="126"/>
        <v>9730</v>
      </c>
      <c r="K195" s="26">
        <f>SUM(M193*(Sheet1!C180/100)*(Sheet1!D180/365))</f>
        <v>11158.637671232878</v>
      </c>
      <c r="L195" s="26">
        <f t="shared" si="124"/>
        <v>20888.637671232878</v>
      </c>
      <c r="M195" s="26">
        <f t="shared" si="127"/>
        <v>1991850</v>
      </c>
    </row>
    <row r="196" spans="1:13">
      <c r="A196" s="19">
        <f t="shared" si="125"/>
        <v>1991850</v>
      </c>
      <c r="B196" s="20">
        <f t="shared" si="118"/>
        <v>360</v>
      </c>
      <c r="C196" s="20">
        <f t="shared" si="119"/>
        <v>6.75</v>
      </c>
      <c r="D196" s="20">
        <v>31</v>
      </c>
      <c r="E196" s="2">
        <v>156</v>
      </c>
      <c r="F196" s="19">
        <f t="shared" si="120"/>
        <v>11281.902900435451</v>
      </c>
      <c r="G196" s="21">
        <f t="shared" si="121"/>
        <v>11419.030479452054</v>
      </c>
      <c r="H196" s="21">
        <f>H185</f>
        <v>22700.933379887505</v>
      </c>
      <c r="I196" s="21">
        <f t="shared" si="123"/>
        <v>1980568.0970995645</v>
      </c>
      <c r="J196" s="26">
        <f t="shared" si="126"/>
        <v>9730</v>
      </c>
      <c r="K196" s="26">
        <f>SUM(M194*(Sheet1!C181/100)*(Sheet1!D181/365))</f>
        <v>11474.811369863015</v>
      </c>
      <c r="L196" s="26">
        <f t="shared" si="124"/>
        <v>21204.811369863015</v>
      </c>
      <c r="M196" s="26">
        <f t="shared" si="127"/>
        <v>1982120</v>
      </c>
    </row>
    <row r="197" spans="1:13">
      <c r="A197" s="10"/>
      <c r="B197" s="11"/>
      <c r="C197" s="11"/>
      <c r="D197" s="29" t="s">
        <v>16</v>
      </c>
      <c r="E197" s="29">
        <v>13</v>
      </c>
      <c r="F197" s="12" t="s">
        <v>10</v>
      </c>
      <c r="G197" s="13" t="s">
        <v>11</v>
      </c>
      <c r="H197" s="13" t="s">
        <v>17</v>
      </c>
      <c r="I197" s="13" t="s">
        <v>13</v>
      </c>
      <c r="J197" s="27" t="s">
        <v>10</v>
      </c>
      <c r="K197" s="28" t="s">
        <v>11</v>
      </c>
      <c r="L197" s="28" t="s">
        <v>12</v>
      </c>
      <c r="M197" s="28" t="s">
        <v>13</v>
      </c>
    </row>
    <row r="198" spans="1:13">
      <c r="A198" s="10"/>
      <c r="B198" s="11"/>
      <c r="C198" s="11"/>
      <c r="D198" s="30"/>
      <c r="E198" s="30"/>
      <c r="F198" s="12">
        <f>SUM(F185:F196)</f>
        <v>134366.15720248566</v>
      </c>
      <c r="G198" s="13">
        <f>SUM(G185:G196)</f>
        <v>138045.04335616442</v>
      </c>
      <c r="H198" s="13">
        <f>F198+G198</f>
        <v>272411.20055865007</v>
      </c>
      <c r="I198" s="13">
        <f>A185-F198</f>
        <v>1964513.8427975143</v>
      </c>
      <c r="J198" s="28">
        <f>SUM(J185:J196)</f>
        <v>116760</v>
      </c>
      <c r="K198" s="28">
        <f>SUM(K185:K196)</f>
        <v>138539.87383561645</v>
      </c>
      <c r="L198" s="28">
        <f>SUM(L185:L196)</f>
        <v>255299.87383561642</v>
      </c>
      <c r="M198" s="28">
        <f>M196</f>
        <v>1982120</v>
      </c>
    </row>
    <row r="199" spans="1:13">
      <c r="A199" s="16"/>
      <c r="B199" s="17"/>
      <c r="C199" s="17"/>
      <c r="D199" s="17"/>
      <c r="E199" s="17"/>
      <c r="F199" s="16"/>
      <c r="G199" s="18"/>
      <c r="H199" s="18"/>
      <c r="I199" s="18"/>
      <c r="J199" s="18"/>
      <c r="K199" s="18"/>
      <c r="L199" s="18"/>
      <c r="M199" s="18"/>
    </row>
    <row r="200" spans="1:13">
      <c r="A200" s="19">
        <f>M196</f>
        <v>1982120</v>
      </c>
      <c r="B200" s="20">
        <f t="shared" ref="B200:B211" si="128">B185</f>
        <v>360</v>
      </c>
      <c r="C200" s="20">
        <f t="shared" ref="C200:C211" si="129">C35</f>
        <v>6.75</v>
      </c>
      <c r="D200" s="20">
        <v>31</v>
      </c>
      <c r="E200" s="2">
        <v>157</v>
      </c>
      <c r="F200" s="19">
        <f t="shared" ref="F200:F211" si="130">H200-G200</f>
        <v>11337.683790846409</v>
      </c>
      <c r="G200" s="21">
        <f t="shared" ref="G200:G211" si="131">SUM(A200*(C200/100)*D200/365)</f>
        <v>11363.249589041096</v>
      </c>
      <c r="H200" s="21">
        <f t="shared" ref="H200:H210" si="132">H186</f>
        <v>22700.933379887505</v>
      </c>
      <c r="I200" s="21">
        <f t="shared" ref="I200:I211" si="133">A200-F200</f>
        <v>1970782.3162091535</v>
      </c>
      <c r="J200" s="26">
        <f>IF((MOD(J196,10))=0,(J196+0),J196-MOD(J196,10)+10)</f>
        <v>9730</v>
      </c>
      <c r="K200" s="26">
        <f>SUM(M198*(Sheet1!C185/100)*(Sheet1!D185/365))</f>
        <v>11363.249589041096</v>
      </c>
      <c r="L200" s="26">
        <f t="shared" ref="L200:L211" si="134">J200+K200</f>
        <v>21093.249589041094</v>
      </c>
      <c r="M200" s="26">
        <f>M198-J200</f>
        <v>1972390</v>
      </c>
    </row>
    <row r="201" spans="1:13">
      <c r="A201" s="19">
        <f t="shared" ref="A201:A211" si="135">M200</f>
        <v>1972390</v>
      </c>
      <c r="B201" s="20">
        <f t="shared" si="128"/>
        <v>360</v>
      </c>
      <c r="C201" s="20">
        <f t="shared" si="129"/>
        <v>6.75</v>
      </c>
      <c r="D201" s="20">
        <v>28</v>
      </c>
      <c r="E201" s="2">
        <v>158</v>
      </c>
      <c r="F201" s="19">
        <f t="shared" si="130"/>
        <v>12487.735845640927</v>
      </c>
      <c r="G201" s="21">
        <f t="shared" si="131"/>
        <v>10213.197534246578</v>
      </c>
      <c r="H201" s="21">
        <f t="shared" si="132"/>
        <v>22700.933379887505</v>
      </c>
      <c r="I201" s="21">
        <f t="shared" si="133"/>
        <v>1959902.264154359</v>
      </c>
      <c r="J201" s="26">
        <f t="shared" ref="J201:J211" si="136">IF((MOD(J200,10))=0,(J200+0),J200-MOD(J200,10)+10)</f>
        <v>9730</v>
      </c>
      <c r="K201" s="26">
        <f>SUM(M200*(Sheet1!C186/100)*(Sheet1!D186/365))</f>
        <v>10213.197534246578</v>
      </c>
      <c r="L201" s="26">
        <f t="shared" si="134"/>
        <v>19943.197534246578</v>
      </c>
      <c r="M201" s="26">
        <f t="shared" ref="M201:M211" si="137">M200-J201</f>
        <v>1962660</v>
      </c>
    </row>
    <row r="202" spans="1:13">
      <c r="A202" s="19">
        <f t="shared" si="135"/>
        <v>1962660</v>
      </c>
      <c r="B202" s="20">
        <f t="shared" si="128"/>
        <v>360</v>
      </c>
      <c r="C202" s="20">
        <f t="shared" si="129"/>
        <v>6.75</v>
      </c>
      <c r="D202" s="20">
        <v>31</v>
      </c>
      <c r="E202" s="2">
        <v>159</v>
      </c>
      <c r="F202" s="19">
        <f t="shared" si="130"/>
        <v>11449.245571668325</v>
      </c>
      <c r="G202" s="21">
        <f t="shared" si="131"/>
        <v>11251.68780821918</v>
      </c>
      <c r="H202" s="21">
        <f t="shared" si="132"/>
        <v>22700.933379887505</v>
      </c>
      <c r="I202" s="21">
        <f t="shared" si="133"/>
        <v>1951210.7544283317</v>
      </c>
      <c r="J202" s="26">
        <f t="shared" si="136"/>
        <v>9730</v>
      </c>
      <c r="K202" s="26">
        <f>SUM(M201*(Sheet1!C187/100)*(Sheet1!D187/365))</f>
        <v>11251.68780821918</v>
      </c>
      <c r="L202" s="26">
        <f t="shared" si="134"/>
        <v>20981.68780821918</v>
      </c>
      <c r="M202" s="26">
        <f t="shared" si="137"/>
        <v>1952930</v>
      </c>
    </row>
    <row r="203" spans="1:13">
      <c r="A203" s="19">
        <f t="shared" si="135"/>
        <v>1952930</v>
      </c>
      <c r="B203" s="20">
        <f t="shared" si="128"/>
        <v>360</v>
      </c>
      <c r="C203" s="20">
        <f t="shared" si="129"/>
        <v>6.75</v>
      </c>
      <c r="D203" s="20">
        <v>30</v>
      </c>
      <c r="E203" s="2">
        <v>160</v>
      </c>
      <c r="F203" s="19">
        <f t="shared" si="130"/>
        <v>11866.184749750519</v>
      </c>
      <c r="G203" s="21">
        <f t="shared" si="131"/>
        <v>10834.748630136986</v>
      </c>
      <c r="H203" s="21">
        <f t="shared" si="132"/>
        <v>22700.933379887505</v>
      </c>
      <c r="I203" s="21">
        <f t="shared" si="133"/>
        <v>1941063.8152502496</v>
      </c>
      <c r="J203" s="26">
        <f t="shared" si="136"/>
        <v>9730</v>
      </c>
      <c r="K203" s="26">
        <f>SUM(M201*(Sheet1!C188/100)*(Sheet1!D188/365))</f>
        <v>10888.730136986302</v>
      </c>
      <c r="L203" s="26">
        <f t="shared" si="134"/>
        <v>20618.730136986302</v>
      </c>
      <c r="M203" s="26">
        <f t="shared" si="137"/>
        <v>1943200</v>
      </c>
    </row>
    <row r="204" spans="1:13">
      <c r="A204" s="19">
        <f t="shared" si="135"/>
        <v>1943200</v>
      </c>
      <c r="B204" s="20">
        <f t="shared" si="128"/>
        <v>360</v>
      </c>
      <c r="C204" s="20">
        <f t="shared" si="129"/>
        <v>6.75</v>
      </c>
      <c r="D204" s="20">
        <v>31</v>
      </c>
      <c r="E204" s="2">
        <v>161</v>
      </c>
      <c r="F204" s="19">
        <f t="shared" si="130"/>
        <v>11560.807352490245</v>
      </c>
      <c r="G204" s="21">
        <f t="shared" si="131"/>
        <v>11140.12602739726</v>
      </c>
      <c r="H204" s="21">
        <f t="shared" si="132"/>
        <v>22700.933379887505</v>
      </c>
      <c r="I204" s="21">
        <f t="shared" si="133"/>
        <v>1931639.1926475097</v>
      </c>
      <c r="J204" s="26">
        <f t="shared" si="136"/>
        <v>9730</v>
      </c>
      <c r="K204" s="26">
        <f>SUM(M202*(Sheet1!C189/100)*(Sheet1!D189/365))</f>
        <v>11195.906917808219</v>
      </c>
      <c r="L204" s="26">
        <f t="shared" si="134"/>
        <v>20925.906917808221</v>
      </c>
      <c r="M204" s="26">
        <f t="shared" si="137"/>
        <v>1933470</v>
      </c>
    </row>
    <row r="205" spans="1:13">
      <c r="A205" s="19">
        <f t="shared" si="135"/>
        <v>1933470</v>
      </c>
      <c r="B205" s="20">
        <f t="shared" si="128"/>
        <v>360</v>
      </c>
      <c r="C205" s="20">
        <f t="shared" si="129"/>
        <v>6.75</v>
      </c>
      <c r="D205" s="20">
        <v>30</v>
      </c>
      <c r="E205" s="2">
        <v>162</v>
      </c>
      <c r="F205" s="19">
        <f t="shared" si="130"/>
        <v>11974.147763449149</v>
      </c>
      <c r="G205" s="21">
        <f t="shared" si="131"/>
        <v>10726.785616438356</v>
      </c>
      <c r="H205" s="21">
        <f t="shared" si="132"/>
        <v>22700.933379887505</v>
      </c>
      <c r="I205" s="21">
        <f t="shared" si="133"/>
        <v>1921495.8522365508</v>
      </c>
      <c r="J205" s="26">
        <f t="shared" si="136"/>
        <v>9730</v>
      </c>
      <c r="K205" s="26">
        <f>SUM(M203*(Sheet1!C190/100)*(Sheet1!D190/365))</f>
        <v>10780.767123287671</v>
      </c>
      <c r="L205" s="26">
        <f t="shared" si="134"/>
        <v>20510.767123287671</v>
      </c>
      <c r="M205" s="26">
        <f t="shared" si="137"/>
        <v>1923740</v>
      </c>
    </row>
    <row r="206" spans="1:13">
      <c r="A206" s="19">
        <f t="shared" si="135"/>
        <v>1923740</v>
      </c>
      <c r="B206" s="20">
        <f t="shared" si="128"/>
        <v>360</v>
      </c>
      <c r="C206" s="20">
        <f t="shared" si="129"/>
        <v>6.75</v>
      </c>
      <c r="D206" s="20">
        <v>31</v>
      </c>
      <c r="E206" s="2">
        <v>163</v>
      </c>
      <c r="F206" s="19">
        <f t="shared" si="130"/>
        <v>11672.369133312162</v>
      </c>
      <c r="G206" s="21">
        <f t="shared" si="131"/>
        <v>11028.564246575343</v>
      </c>
      <c r="H206" s="21">
        <f t="shared" si="132"/>
        <v>22700.933379887505</v>
      </c>
      <c r="I206" s="21">
        <f t="shared" si="133"/>
        <v>1912067.6308666877</v>
      </c>
      <c r="J206" s="26">
        <f t="shared" si="136"/>
        <v>9730</v>
      </c>
      <c r="K206" s="26">
        <f>SUM(M204*(Sheet1!C191/100)*(Sheet1!D191/365))</f>
        <v>11084.345136986301</v>
      </c>
      <c r="L206" s="26">
        <f t="shared" si="134"/>
        <v>20814.345136986303</v>
      </c>
      <c r="M206" s="26">
        <f t="shared" si="137"/>
        <v>1914010</v>
      </c>
    </row>
    <row r="207" spans="1:13">
      <c r="A207" s="19">
        <f t="shared" si="135"/>
        <v>1914010</v>
      </c>
      <c r="B207" s="20">
        <f t="shared" si="128"/>
        <v>360</v>
      </c>
      <c r="C207" s="20">
        <f t="shared" si="129"/>
        <v>6.75</v>
      </c>
      <c r="D207" s="20">
        <v>31</v>
      </c>
      <c r="E207" s="2">
        <v>164</v>
      </c>
      <c r="F207" s="19">
        <f t="shared" si="130"/>
        <v>11728.150023723121</v>
      </c>
      <c r="G207" s="21">
        <f t="shared" si="131"/>
        <v>10972.783356164384</v>
      </c>
      <c r="H207" s="21">
        <f t="shared" si="132"/>
        <v>22700.933379887505</v>
      </c>
      <c r="I207" s="21">
        <f t="shared" si="133"/>
        <v>1902281.849976277</v>
      </c>
      <c r="J207" s="26">
        <f t="shared" si="136"/>
        <v>9730</v>
      </c>
      <c r="K207" s="26">
        <f>SUM(M205*(Sheet1!C192/100)*(Sheet1!D192/365))</f>
        <v>11028.564246575343</v>
      </c>
      <c r="L207" s="26">
        <f t="shared" si="134"/>
        <v>20758.564246575341</v>
      </c>
      <c r="M207" s="26">
        <f t="shared" si="137"/>
        <v>1904280</v>
      </c>
    </row>
    <row r="208" spans="1:13">
      <c r="A208" s="19">
        <f t="shared" si="135"/>
        <v>1904280</v>
      </c>
      <c r="B208" s="20">
        <f t="shared" si="128"/>
        <v>360</v>
      </c>
      <c r="C208" s="20">
        <f t="shared" si="129"/>
        <v>6.75</v>
      </c>
      <c r="D208" s="20">
        <v>30</v>
      </c>
      <c r="E208" s="2">
        <v>165</v>
      </c>
      <c r="F208" s="19">
        <f t="shared" si="130"/>
        <v>12136.092283997094</v>
      </c>
      <c r="G208" s="21">
        <f t="shared" si="131"/>
        <v>10564.841095890411</v>
      </c>
      <c r="H208" s="21">
        <f t="shared" si="132"/>
        <v>22700.933379887505</v>
      </c>
      <c r="I208" s="21">
        <f t="shared" si="133"/>
        <v>1892143.907716003</v>
      </c>
      <c r="J208" s="26">
        <f t="shared" si="136"/>
        <v>9730</v>
      </c>
      <c r="K208" s="26">
        <f>SUM(M206*(Sheet1!C193/100)*(Sheet1!D193/365))</f>
        <v>10618.822602739725</v>
      </c>
      <c r="L208" s="26">
        <f t="shared" si="134"/>
        <v>20348.822602739725</v>
      </c>
      <c r="M208" s="26">
        <f t="shared" si="137"/>
        <v>1894550</v>
      </c>
    </row>
    <row r="209" spans="1:13">
      <c r="A209" s="19">
        <f t="shared" si="135"/>
        <v>1894550</v>
      </c>
      <c r="B209" s="20">
        <f t="shared" si="128"/>
        <v>360</v>
      </c>
      <c r="C209" s="20">
        <f t="shared" si="129"/>
        <v>6.75</v>
      </c>
      <c r="D209" s="20">
        <v>31</v>
      </c>
      <c r="E209" s="2">
        <v>166</v>
      </c>
      <c r="F209" s="19">
        <f t="shared" si="130"/>
        <v>11839.711804545039</v>
      </c>
      <c r="G209" s="21">
        <f t="shared" si="131"/>
        <v>10861.221575342466</v>
      </c>
      <c r="H209" s="21">
        <f t="shared" si="132"/>
        <v>22700.933379887505</v>
      </c>
      <c r="I209" s="21">
        <f t="shared" si="133"/>
        <v>1882710.288195455</v>
      </c>
      <c r="J209" s="26">
        <f t="shared" si="136"/>
        <v>9730</v>
      </c>
      <c r="K209" s="26">
        <f>SUM(M207*(Sheet1!C194/100)*(Sheet1!D194/365))</f>
        <v>10917.002465753425</v>
      </c>
      <c r="L209" s="26">
        <f t="shared" si="134"/>
        <v>20647.002465753423</v>
      </c>
      <c r="M209" s="26">
        <f t="shared" si="137"/>
        <v>1884820</v>
      </c>
    </row>
    <row r="210" spans="1:13">
      <c r="A210" s="19">
        <f t="shared" si="135"/>
        <v>1884820</v>
      </c>
      <c r="B210" s="20">
        <f t="shared" si="128"/>
        <v>360</v>
      </c>
      <c r="C210" s="20">
        <f t="shared" si="129"/>
        <v>6.75</v>
      </c>
      <c r="D210" s="20">
        <v>30</v>
      </c>
      <c r="E210" s="2">
        <v>167</v>
      </c>
      <c r="F210" s="19">
        <f t="shared" si="130"/>
        <v>12244.055297695724</v>
      </c>
      <c r="G210" s="21">
        <f t="shared" si="131"/>
        <v>10456.878082191781</v>
      </c>
      <c r="H210" s="21">
        <f t="shared" si="132"/>
        <v>22700.933379887505</v>
      </c>
      <c r="I210" s="21">
        <f t="shared" si="133"/>
        <v>1872575.9447023042</v>
      </c>
      <c r="J210" s="26">
        <f t="shared" si="136"/>
        <v>9730</v>
      </c>
      <c r="K210" s="26">
        <f>SUM(M208*(Sheet1!C195/100)*(Sheet1!D195/365))</f>
        <v>10510.859589041096</v>
      </c>
      <c r="L210" s="26">
        <f t="shared" si="134"/>
        <v>20240.859589041094</v>
      </c>
      <c r="M210" s="26">
        <f t="shared" si="137"/>
        <v>1875090</v>
      </c>
    </row>
    <row r="211" spans="1:13">
      <c r="A211" s="19">
        <f t="shared" si="135"/>
        <v>1875090</v>
      </c>
      <c r="B211" s="20">
        <f t="shared" si="128"/>
        <v>360</v>
      </c>
      <c r="C211" s="20">
        <f t="shared" si="129"/>
        <v>6.75</v>
      </c>
      <c r="D211" s="20">
        <v>31</v>
      </c>
      <c r="E211" s="2">
        <v>168</v>
      </c>
      <c r="F211" s="19">
        <f t="shared" si="130"/>
        <v>11951.273585366956</v>
      </c>
      <c r="G211" s="21">
        <f t="shared" si="131"/>
        <v>10749.659794520549</v>
      </c>
      <c r="H211" s="21">
        <f>H200</f>
        <v>22700.933379887505</v>
      </c>
      <c r="I211" s="21">
        <f t="shared" si="133"/>
        <v>1863138.726414633</v>
      </c>
      <c r="J211" s="26">
        <f t="shared" si="136"/>
        <v>9730</v>
      </c>
      <c r="K211" s="26">
        <f>SUM(M209*(Sheet1!C196/100)*(Sheet1!D196/365))</f>
        <v>10805.440684931507</v>
      </c>
      <c r="L211" s="26">
        <f t="shared" si="134"/>
        <v>20535.440684931506</v>
      </c>
      <c r="M211" s="26">
        <f t="shared" si="137"/>
        <v>1865360</v>
      </c>
    </row>
    <row r="212" spans="1:13">
      <c r="A212" s="10"/>
      <c r="B212" s="11"/>
      <c r="C212" s="11"/>
      <c r="D212" s="29" t="s">
        <v>16</v>
      </c>
      <c r="E212" s="29">
        <v>14</v>
      </c>
      <c r="F212" s="12" t="s">
        <v>10</v>
      </c>
      <c r="G212" s="13" t="s">
        <v>11</v>
      </c>
      <c r="H212" s="13" t="s">
        <v>17</v>
      </c>
      <c r="I212" s="13" t="s">
        <v>13</v>
      </c>
      <c r="J212" s="27" t="s">
        <v>10</v>
      </c>
      <c r="K212" s="28" t="s">
        <v>11</v>
      </c>
      <c r="L212" s="28" t="s">
        <v>12</v>
      </c>
      <c r="M212" s="28" t="s">
        <v>13</v>
      </c>
    </row>
    <row r="213" spans="1:13">
      <c r="A213" s="10"/>
      <c r="B213" s="11"/>
      <c r="C213" s="11"/>
      <c r="D213" s="30"/>
      <c r="E213" s="30"/>
      <c r="F213" s="12">
        <f>SUM(F200:F211)</f>
        <v>142247.45720248565</v>
      </c>
      <c r="G213" s="13">
        <f>SUM(G200:G211)</f>
        <v>130163.74335616437</v>
      </c>
      <c r="H213" s="13">
        <f>F213+G213</f>
        <v>272411.20055865002</v>
      </c>
      <c r="I213" s="13">
        <f>A200-F213</f>
        <v>1839872.5427975142</v>
      </c>
      <c r="J213" s="28">
        <f>SUM(J200:J211)</f>
        <v>116760</v>
      </c>
      <c r="K213" s="28">
        <f>SUM(K200:K211)</f>
        <v>130658.57383561644</v>
      </c>
      <c r="L213" s="28">
        <f>SUM(L200:L211)</f>
        <v>247418.57383561644</v>
      </c>
      <c r="M213" s="28">
        <f>M211</f>
        <v>1865360</v>
      </c>
    </row>
    <row r="214" spans="1:13">
      <c r="A214" s="16"/>
      <c r="B214" s="17"/>
      <c r="C214" s="17"/>
      <c r="D214" s="17"/>
      <c r="E214" s="17"/>
      <c r="F214" s="16"/>
      <c r="G214" s="18"/>
      <c r="H214" s="18"/>
      <c r="I214" s="18"/>
      <c r="J214" s="18"/>
      <c r="K214" s="18"/>
      <c r="L214" s="18"/>
      <c r="M214" s="18"/>
    </row>
    <row r="215" spans="1:13">
      <c r="A215" s="19">
        <f>M211</f>
        <v>1865360</v>
      </c>
      <c r="B215" s="20">
        <f t="shared" ref="B215:B226" si="138">B200</f>
        <v>360</v>
      </c>
      <c r="C215" s="20">
        <f t="shared" ref="C215:C226" si="139">C50</f>
        <v>6.75</v>
      </c>
      <c r="D215" s="20">
        <v>31</v>
      </c>
      <c r="E215" s="2">
        <v>169</v>
      </c>
      <c r="F215" s="19">
        <f t="shared" ref="F215:F226" si="140">H215-G215</f>
        <v>12007.054475777915</v>
      </c>
      <c r="G215" s="21">
        <f t="shared" ref="G215:G226" si="141">SUM(A215*(C215/100)*D215/365)</f>
        <v>10693.87890410959</v>
      </c>
      <c r="H215" s="21">
        <f t="shared" ref="H215:H225" si="142">H201</f>
        <v>22700.933379887505</v>
      </c>
      <c r="I215" s="21">
        <f t="shared" ref="I215:I226" si="143">A215-F215</f>
        <v>1853352.945524222</v>
      </c>
      <c r="J215" s="26">
        <f>IF((MOD(J211,10))=0,(J211+0),J211-MOD(J211,10)+10)</f>
        <v>9730</v>
      </c>
      <c r="K215" s="26">
        <f>SUM(M213*(Sheet1!C200/100)*(Sheet1!D200/365))</f>
        <v>10693.87890410959</v>
      </c>
      <c r="L215" s="26">
        <f t="shared" ref="L215:L226" si="144">J215+K215</f>
        <v>20423.878904109588</v>
      </c>
      <c r="M215" s="26">
        <f>M213-J215</f>
        <v>1855630</v>
      </c>
    </row>
    <row r="216" spans="1:13">
      <c r="A216" s="19">
        <f t="shared" ref="A216:A226" si="145">M215</f>
        <v>1855630</v>
      </c>
      <c r="B216" s="20">
        <f t="shared" si="138"/>
        <v>360</v>
      </c>
      <c r="C216" s="20">
        <f t="shared" si="139"/>
        <v>6.75</v>
      </c>
      <c r="D216" s="20">
        <v>28</v>
      </c>
      <c r="E216" s="2">
        <v>170</v>
      </c>
      <c r="F216" s="19">
        <f t="shared" si="140"/>
        <v>13092.328722353257</v>
      </c>
      <c r="G216" s="21">
        <f t="shared" si="141"/>
        <v>9608.604657534248</v>
      </c>
      <c r="H216" s="21">
        <f t="shared" si="142"/>
        <v>22700.933379887505</v>
      </c>
      <c r="I216" s="21">
        <f t="shared" si="143"/>
        <v>1842537.6712776467</v>
      </c>
      <c r="J216" s="26">
        <f t="shared" ref="J216:J226" si="146">IF((MOD(J215,10))=0,(J215+0),J215-MOD(J215,10)+10)</f>
        <v>9730</v>
      </c>
      <c r="K216" s="26">
        <f>SUM(M215*(Sheet1!C201/100)*(Sheet1!D201/365))</f>
        <v>9608.604657534248</v>
      </c>
      <c r="L216" s="26">
        <f t="shared" si="144"/>
        <v>19338.604657534248</v>
      </c>
      <c r="M216" s="26">
        <f t="shared" ref="M216:M226" si="147">M215-J216</f>
        <v>1845900</v>
      </c>
    </row>
    <row r="217" spans="1:13">
      <c r="A217" s="19">
        <f t="shared" si="145"/>
        <v>1845900</v>
      </c>
      <c r="B217" s="20">
        <f t="shared" si="138"/>
        <v>360</v>
      </c>
      <c r="C217" s="20">
        <f t="shared" si="139"/>
        <v>6.75</v>
      </c>
      <c r="D217" s="20">
        <v>31</v>
      </c>
      <c r="E217" s="2">
        <v>171</v>
      </c>
      <c r="F217" s="19">
        <f t="shared" si="140"/>
        <v>12118.616256599833</v>
      </c>
      <c r="G217" s="21">
        <f t="shared" si="141"/>
        <v>10582.317123287672</v>
      </c>
      <c r="H217" s="21">
        <f t="shared" si="142"/>
        <v>22700.933379887505</v>
      </c>
      <c r="I217" s="21">
        <f t="shared" si="143"/>
        <v>1833781.3837434002</v>
      </c>
      <c r="J217" s="26">
        <f t="shared" si="146"/>
        <v>9730</v>
      </c>
      <c r="K217" s="26">
        <f>SUM(M216*(Sheet1!C202/100)*(Sheet1!D202/365))</f>
        <v>10582.317123287672</v>
      </c>
      <c r="L217" s="26">
        <f t="shared" si="144"/>
        <v>20312.31712328767</v>
      </c>
      <c r="M217" s="26">
        <f t="shared" si="147"/>
        <v>1836170</v>
      </c>
    </row>
    <row r="218" spans="1:13">
      <c r="A218" s="19">
        <f t="shared" si="145"/>
        <v>1836170</v>
      </c>
      <c r="B218" s="20">
        <f t="shared" si="138"/>
        <v>360</v>
      </c>
      <c r="C218" s="20">
        <f t="shared" si="139"/>
        <v>6.75</v>
      </c>
      <c r="D218" s="20">
        <v>30</v>
      </c>
      <c r="E218" s="2">
        <v>172</v>
      </c>
      <c r="F218" s="19">
        <f t="shared" si="140"/>
        <v>12513.962831942299</v>
      </c>
      <c r="G218" s="21">
        <f t="shared" si="141"/>
        <v>10186.970547945206</v>
      </c>
      <c r="H218" s="21">
        <f t="shared" si="142"/>
        <v>22700.933379887505</v>
      </c>
      <c r="I218" s="21">
        <f t="shared" si="143"/>
        <v>1823656.0371680576</v>
      </c>
      <c r="J218" s="26">
        <f t="shared" si="146"/>
        <v>9730</v>
      </c>
      <c r="K218" s="26">
        <f>SUM(M216*(Sheet1!C203/100)*(Sheet1!D203/365))</f>
        <v>10240.952054794521</v>
      </c>
      <c r="L218" s="26">
        <f t="shared" si="144"/>
        <v>19970.952054794521</v>
      </c>
      <c r="M218" s="26">
        <f t="shared" si="147"/>
        <v>1826440</v>
      </c>
    </row>
    <row r="219" spans="1:13">
      <c r="A219" s="19">
        <f t="shared" si="145"/>
        <v>1826440</v>
      </c>
      <c r="B219" s="20">
        <f t="shared" si="138"/>
        <v>360</v>
      </c>
      <c r="C219" s="20">
        <f t="shared" si="139"/>
        <v>6.75</v>
      </c>
      <c r="D219" s="20">
        <v>31</v>
      </c>
      <c r="E219" s="2">
        <v>173</v>
      </c>
      <c r="F219" s="19">
        <f t="shared" si="140"/>
        <v>12230.178037421751</v>
      </c>
      <c r="G219" s="21">
        <f t="shared" si="141"/>
        <v>10470.755342465754</v>
      </c>
      <c r="H219" s="21">
        <f t="shared" si="142"/>
        <v>22700.933379887505</v>
      </c>
      <c r="I219" s="21">
        <f t="shared" si="143"/>
        <v>1814209.8219625782</v>
      </c>
      <c r="J219" s="26">
        <f t="shared" si="146"/>
        <v>9730</v>
      </c>
      <c r="K219" s="26">
        <f>SUM(M217*(Sheet1!C204/100)*(Sheet1!D204/365))</f>
        <v>10526.536232876713</v>
      </c>
      <c r="L219" s="26">
        <f t="shared" si="144"/>
        <v>20256.536232876715</v>
      </c>
      <c r="M219" s="26">
        <f t="shared" si="147"/>
        <v>1816710</v>
      </c>
    </row>
    <row r="220" spans="1:13">
      <c r="A220" s="19">
        <f t="shared" si="145"/>
        <v>1816710</v>
      </c>
      <c r="B220" s="20">
        <f t="shared" si="138"/>
        <v>360</v>
      </c>
      <c r="C220" s="20">
        <f t="shared" si="139"/>
        <v>6.75</v>
      </c>
      <c r="D220" s="20">
        <v>30</v>
      </c>
      <c r="E220" s="2">
        <v>174</v>
      </c>
      <c r="F220" s="19">
        <f t="shared" si="140"/>
        <v>12621.92584564093</v>
      </c>
      <c r="G220" s="21">
        <f t="shared" si="141"/>
        <v>10079.007534246575</v>
      </c>
      <c r="H220" s="21">
        <f t="shared" si="142"/>
        <v>22700.933379887505</v>
      </c>
      <c r="I220" s="21">
        <f t="shared" si="143"/>
        <v>1804088.0741543591</v>
      </c>
      <c r="J220" s="26">
        <f t="shared" si="146"/>
        <v>9730</v>
      </c>
      <c r="K220" s="26">
        <f>SUM(M218*(Sheet1!C205/100)*(Sheet1!D205/365))</f>
        <v>10132.989041095891</v>
      </c>
      <c r="L220" s="26">
        <f t="shared" si="144"/>
        <v>19862.989041095891</v>
      </c>
      <c r="M220" s="26">
        <f t="shared" si="147"/>
        <v>1806980</v>
      </c>
    </row>
    <row r="221" spans="1:13">
      <c r="A221" s="19">
        <f t="shared" si="145"/>
        <v>1806980</v>
      </c>
      <c r="B221" s="20">
        <f t="shared" si="138"/>
        <v>360</v>
      </c>
      <c r="C221" s="20">
        <f t="shared" si="139"/>
        <v>6.75</v>
      </c>
      <c r="D221" s="20">
        <v>31</v>
      </c>
      <c r="E221" s="2">
        <v>175</v>
      </c>
      <c r="F221" s="19">
        <f t="shared" si="140"/>
        <v>12341.739818243668</v>
      </c>
      <c r="G221" s="21">
        <f t="shared" si="141"/>
        <v>10359.193561643837</v>
      </c>
      <c r="H221" s="21">
        <f t="shared" si="142"/>
        <v>22700.933379887505</v>
      </c>
      <c r="I221" s="21">
        <f t="shared" si="143"/>
        <v>1794638.2601817562</v>
      </c>
      <c r="J221" s="26">
        <f t="shared" si="146"/>
        <v>9730</v>
      </c>
      <c r="K221" s="26">
        <f>SUM(M219*(Sheet1!C206/100)*(Sheet1!D206/365))</f>
        <v>10414.974452054794</v>
      </c>
      <c r="L221" s="26">
        <f t="shared" si="144"/>
        <v>20144.974452054794</v>
      </c>
      <c r="M221" s="26">
        <f t="shared" si="147"/>
        <v>1797250</v>
      </c>
    </row>
    <row r="222" spans="1:13">
      <c r="A222" s="19">
        <f t="shared" si="145"/>
        <v>1797250</v>
      </c>
      <c r="B222" s="20">
        <f t="shared" si="138"/>
        <v>360</v>
      </c>
      <c r="C222" s="20">
        <f t="shared" si="139"/>
        <v>6.75</v>
      </c>
      <c r="D222" s="20">
        <v>31</v>
      </c>
      <c r="E222" s="2">
        <v>176</v>
      </c>
      <c r="F222" s="19">
        <f t="shared" si="140"/>
        <v>12397.520708654627</v>
      </c>
      <c r="G222" s="21">
        <f t="shared" si="141"/>
        <v>10303.412671232878</v>
      </c>
      <c r="H222" s="21">
        <f t="shared" si="142"/>
        <v>22700.933379887505</v>
      </c>
      <c r="I222" s="21">
        <f t="shared" si="143"/>
        <v>1784852.4792913455</v>
      </c>
      <c r="J222" s="26">
        <f t="shared" si="146"/>
        <v>9730</v>
      </c>
      <c r="K222" s="26">
        <f>SUM(M220*(Sheet1!C207/100)*(Sheet1!D207/365))</f>
        <v>10359.193561643837</v>
      </c>
      <c r="L222" s="26">
        <f t="shared" si="144"/>
        <v>20089.193561643835</v>
      </c>
      <c r="M222" s="26">
        <f t="shared" si="147"/>
        <v>1787520</v>
      </c>
    </row>
    <row r="223" spans="1:13">
      <c r="A223" s="19">
        <f t="shared" si="145"/>
        <v>1787520</v>
      </c>
      <c r="B223" s="20">
        <f t="shared" si="138"/>
        <v>360</v>
      </c>
      <c r="C223" s="20">
        <f t="shared" si="139"/>
        <v>6.75</v>
      </c>
      <c r="D223" s="20">
        <v>30</v>
      </c>
      <c r="E223" s="2">
        <v>177</v>
      </c>
      <c r="F223" s="19">
        <f t="shared" si="140"/>
        <v>12783.870366188874</v>
      </c>
      <c r="G223" s="21">
        <f t="shared" si="141"/>
        <v>9917.063013698631</v>
      </c>
      <c r="H223" s="21">
        <f t="shared" si="142"/>
        <v>22700.933379887505</v>
      </c>
      <c r="I223" s="21">
        <f t="shared" si="143"/>
        <v>1774736.1296338111</v>
      </c>
      <c r="J223" s="26">
        <f t="shared" si="146"/>
        <v>9730</v>
      </c>
      <c r="K223" s="26">
        <f>SUM(M221*(Sheet1!C208/100)*(Sheet1!D208/365))</f>
        <v>9971.0445205479464</v>
      </c>
      <c r="L223" s="26">
        <f t="shared" si="144"/>
        <v>19701.044520547948</v>
      </c>
      <c r="M223" s="26">
        <f t="shared" si="147"/>
        <v>1777790</v>
      </c>
    </row>
    <row r="224" spans="1:13">
      <c r="A224" s="19">
        <f t="shared" si="145"/>
        <v>1777790</v>
      </c>
      <c r="B224" s="20">
        <f t="shared" si="138"/>
        <v>360</v>
      </c>
      <c r="C224" s="20">
        <f t="shared" si="139"/>
        <v>6.75</v>
      </c>
      <c r="D224" s="20">
        <v>31</v>
      </c>
      <c r="E224" s="2">
        <v>178</v>
      </c>
      <c r="F224" s="19">
        <f t="shared" si="140"/>
        <v>12509.082489476546</v>
      </c>
      <c r="G224" s="21">
        <f t="shared" si="141"/>
        <v>10191.850890410959</v>
      </c>
      <c r="H224" s="21">
        <f t="shared" si="142"/>
        <v>22700.933379887505</v>
      </c>
      <c r="I224" s="21">
        <f t="shared" si="143"/>
        <v>1765280.9175105235</v>
      </c>
      <c r="J224" s="26">
        <f t="shared" si="146"/>
        <v>9730</v>
      </c>
      <c r="K224" s="26">
        <f>SUM(M222*(Sheet1!C209/100)*(Sheet1!D209/365))</f>
        <v>10247.631780821917</v>
      </c>
      <c r="L224" s="26">
        <f t="shared" si="144"/>
        <v>19977.631780821917</v>
      </c>
      <c r="M224" s="26">
        <f t="shared" si="147"/>
        <v>1768060</v>
      </c>
    </row>
    <row r="225" spans="1:13">
      <c r="A225" s="19">
        <f t="shared" si="145"/>
        <v>1768060</v>
      </c>
      <c r="B225" s="20">
        <f t="shared" si="138"/>
        <v>360</v>
      </c>
      <c r="C225" s="20">
        <f t="shared" si="139"/>
        <v>6.75</v>
      </c>
      <c r="D225" s="20">
        <v>30</v>
      </c>
      <c r="E225" s="2">
        <v>179</v>
      </c>
      <c r="F225" s="19">
        <f t="shared" si="140"/>
        <v>12891.833379887505</v>
      </c>
      <c r="G225" s="21">
        <f t="shared" si="141"/>
        <v>9809.1</v>
      </c>
      <c r="H225" s="21">
        <f t="shared" si="142"/>
        <v>22700.933379887505</v>
      </c>
      <c r="I225" s="21">
        <f t="shared" si="143"/>
        <v>1755168.1666201125</v>
      </c>
      <c r="J225" s="26">
        <f t="shared" si="146"/>
        <v>9730</v>
      </c>
      <c r="K225" s="26">
        <f>SUM(M223*(Sheet1!C210/100)*(Sheet1!D210/365))</f>
        <v>9863.0815068493157</v>
      </c>
      <c r="L225" s="26">
        <f t="shared" si="144"/>
        <v>19593.081506849318</v>
      </c>
      <c r="M225" s="26">
        <f t="shared" si="147"/>
        <v>1758330</v>
      </c>
    </row>
    <row r="226" spans="1:13">
      <c r="A226" s="19">
        <f t="shared" si="145"/>
        <v>1758330</v>
      </c>
      <c r="B226" s="20">
        <f t="shared" si="138"/>
        <v>360</v>
      </c>
      <c r="C226" s="20">
        <f t="shared" si="139"/>
        <v>6.75</v>
      </c>
      <c r="D226" s="20">
        <v>31</v>
      </c>
      <c r="E226" s="2">
        <v>180</v>
      </c>
      <c r="F226" s="19">
        <f t="shared" si="140"/>
        <v>12620.644270298462</v>
      </c>
      <c r="G226" s="21">
        <f t="shared" si="141"/>
        <v>10080.289109589043</v>
      </c>
      <c r="H226" s="21">
        <f>H215</f>
        <v>22700.933379887505</v>
      </c>
      <c r="I226" s="21">
        <f t="shared" si="143"/>
        <v>1745709.3557297015</v>
      </c>
      <c r="J226" s="26">
        <f t="shared" si="146"/>
        <v>9730</v>
      </c>
      <c r="K226" s="26">
        <f>SUM(M224*(Sheet1!C211/100)*(Sheet1!D211/365))</f>
        <v>10136.07</v>
      </c>
      <c r="L226" s="26">
        <f t="shared" si="144"/>
        <v>19866.07</v>
      </c>
      <c r="M226" s="26">
        <f t="shared" si="147"/>
        <v>1748600</v>
      </c>
    </row>
    <row r="227" spans="1:13">
      <c r="A227" s="10"/>
      <c r="B227" s="11"/>
      <c r="C227" s="11"/>
      <c r="D227" s="29" t="s">
        <v>16</v>
      </c>
      <c r="E227" s="29">
        <v>15</v>
      </c>
      <c r="F227" s="12" t="s">
        <v>10</v>
      </c>
      <c r="G227" s="13" t="s">
        <v>11</v>
      </c>
      <c r="H227" s="13" t="s">
        <v>17</v>
      </c>
      <c r="I227" s="13" t="s">
        <v>13</v>
      </c>
      <c r="J227" s="27" t="s">
        <v>10</v>
      </c>
      <c r="K227" s="28" t="s">
        <v>11</v>
      </c>
      <c r="L227" s="28" t="s">
        <v>12</v>
      </c>
      <c r="M227" s="28" t="s">
        <v>13</v>
      </c>
    </row>
    <row r="228" spans="1:13">
      <c r="A228" s="10"/>
      <c r="B228" s="11"/>
      <c r="C228" s="11"/>
      <c r="D228" s="30"/>
      <c r="E228" s="30"/>
      <c r="F228" s="12">
        <f>SUM(F215:F226)</f>
        <v>150128.75720248566</v>
      </c>
      <c r="G228" s="13">
        <f>SUM(G215:G226)</f>
        <v>122282.44335616438</v>
      </c>
      <c r="H228" s="13">
        <f>F228+G228</f>
        <v>272411.20055865007</v>
      </c>
      <c r="I228" s="13">
        <f>A215-F228</f>
        <v>1715231.2427975144</v>
      </c>
      <c r="J228" s="28">
        <f>SUM(J215:J226)</f>
        <v>116760</v>
      </c>
      <c r="K228" s="28">
        <f>SUM(K215:K226)</f>
        <v>122777.27383561645</v>
      </c>
      <c r="L228" s="28">
        <f>SUM(L215:L226)</f>
        <v>239537.27383561645</v>
      </c>
      <c r="M228" s="28">
        <f>M226</f>
        <v>1748600</v>
      </c>
    </row>
    <row r="229" spans="1:13">
      <c r="A229" s="16"/>
      <c r="B229" s="17"/>
      <c r="C229" s="17"/>
      <c r="D229" s="17"/>
      <c r="E229" s="17"/>
      <c r="F229" s="16"/>
      <c r="G229" s="18"/>
      <c r="H229" s="18"/>
      <c r="I229" s="18"/>
      <c r="J229" s="18"/>
      <c r="K229" s="18"/>
      <c r="L229" s="18"/>
      <c r="M229" s="18"/>
    </row>
    <row r="230" spans="1:13">
      <c r="A230" s="19">
        <f>M226</f>
        <v>1748600</v>
      </c>
      <c r="B230" s="20">
        <f t="shared" ref="B230:B241" si="148">B215</f>
        <v>360</v>
      </c>
      <c r="C230" s="20">
        <f t="shared" ref="C230:C241" si="149">C65</f>
        <v>6.75</v>
      </c>
      <c r="D230" s="20">
        <v>31</v>
      </c>
      <c r="E230" s="2">
        <v>181</v>
      </c>
      <c r="F230" s="19">
        <f t="shared" ref="F230:F241" si="150">H230-G230</f>
        <v>12676.425160709421</v>
      </c>
      <c r="G230" s="21">
        <f t="shared" ref="G230:G241" si="151">SUM(A230*(C230/100)*D230/365)</f>
        <v>10024.508219178084</v>
      </c>
      <c r="H230" s="21">
        <f t="shared" ref="H230:H240" si="152">H216</f>
        <v>22700.933379887505</v>
      </c>
      <c r="I230" s="21">
        <f t="shared" ref="I230:I241" si="153">A230-F230</f>
        <v>1735923.5748392905</v>
      </c>
      <c r="J230" s="26">
        <f>IF((MOD(J226,10))=0,(J226+0),J226-MOD(J226,10)+10)</f>
        <v>9730</v>
      </c>
      <c r="K230" s="26">
        <f>SUM(M228*(Sheet1!C215/100)*(Sheet1!D215/365))</f>
        <v>10024.508219178084</v>
      </c>
      <c r="L230" s="26">
        <f t="shared" ref="L230:L241" si="154">J230+K230</f>
        <v>19754.508219178082</v>
      </c>
      <c r="M230" s="26">
        <f>M228-J230</f>
        <v>1738870</v>
      </c>
    </row>
    <row r="231" spans="1:13">
      <c r="A231" s="19">
        <f t="shared" ref="A231:A241" si="155">M230</f>
        <v>1738870</v>
      </c>
      <c r="B231" s="20">
        <f t="shared" si="148"/>
        <v>360</v>
      </c>
      <c r="C231" s="20">
        <f t="shared" si="149"/>
        <v>6.75</v>
      </c>
      <c r="D231" s="20">
        <v>28</v>
      </c>
      <c r="E231" s="2">
        <v>182</v>
      </c>
      <c r="F231" s="19">
        <f t="shared" si="150"/>
        <v>13696.921599065587</v>
      </c>
      <c r="G231" s="21">
        <f t="shared" si="151"/>
        <v>9004.0117808219184</v>
      </c>
      <c r="H231" s="21">
        <f t="shared" si="152"/>
        <v>22700.933379887505</v>
      </c>
      <c r="I231" s="21">
        <f t="shared" si="153"/>
        <v>1725173.0784009343</v>
      </c>
      <c r="J231" s="26">
        <f t="shared" ref="J231:J241" si="156">IF((MOD(J230,10))=0,(J230+0),J230-MOD(J230,10)+10)</f>
        <v>9730</v>
      </c>
      <c r="K231" s="26">
        <f>SUM(M230*(Sheet1!C216/100)*(Sheet1!D216/365))</f>
        <v>9004.0117808219184</v>
      </c>
      <c r="L231" s="26">
        <f t="shared" si="154"/>
        <v>18734.011780821918</v>
      </c>
      <c r="M231" s="26">
        <f t="shared" ref="M231:M241" si="157">M230-J231</f>
        <v>1729140</v>
      </c>
    </row>
    <row r="232" spans="1:13">
      <c r="A232" s="19">
        <f t="shared" si="155"/>
        <v>1729140</v>
      </c>
      <c r="B232" s="20">
        <f t="shared" si="148"/>
        <v>360</v>
      </c>
      <c r="C232" s="20">
        <f t="shared" si="149"/>
        <v>6.75</v>
      </c>
      <c r="D232" s="20">
        <v>31</v>
      </c>
      <c r="E232" s="2">
        <v>183</v>
      </c>
      <c r="F232" s="19">
        <f t="shared" si="150"/>
        <v>12787.986941531341</v>
      </c>
      <c r="G232" s="21">
        <f t="shared" si="151"/>
        <v>9912.9464383561644</v>
      </c>
      <c r="H232" s="21">
        <f t="shared" si="152"/>
        <v>22700.933379887505</v>
      </c>
      <c r="I232" s="21">
        <f t="shared" si="153"/>
        <v>1716352.0130584687</v>
      </c>
      <c r="J232" s="26">
        <f t="shared" si="156"/>
        <v>9730</v>
      </c>
      <c r="K232" s="26">
        <f>SUM(M231*(Sheet1!C217/100)*(Sheet1!D217/365))</f>
        <v>9912.9464383561644</v>
      </c>
      <c r="L232" s="26">
        <f t="shared" si="154"/>
        <v>19642.946438356164</v>
      </c>
      <c r="M232" s="26">
        <f t="shared" si="157"/>
        <v>1719410</v>
      </c>
    </row>
    <row r="233" spans="1:13">
      <c r="A233" s="19">
        <f t="shared" si="155"/>
        <v>1719410</v>
      </c>
      <c r="B233" s="20">
        <f t="shared" si="148"/>
        <v>360</v>
      </c>
      <c r="C233" s="20">
        <f t="shared" si="149"/>
        <v>6.75</v>
      </c>
      <c r="D233" s="20">
        <v>30</v>
      </c>
      <c r="E233" s="2">
        <v>184</v>
      </c>
      <c r="F233" s="19">
        <f t="shared" si="150"/>
        <v>13161.74091413408</v>
      </c>
      <c r="G233" s="21">
        <f t="shared" si="151"/>
        <v>9539.1924657534255</v>
      </c>
      <c r="H233" s="21">
        <f t="shared" si="152"/>
        <v>22700.933379887505</v>
      </c>
      <c r="I233" s="21">
        <f t="shared" si="153"/>
        <v>1706248.2590858659</v>
      </c>
      <c r="J233" s="26">
        <f t="shared" si="156"/>
        <v>9730</v>
      </c>
      <c r="K233" s="26">
        <f>SUM(M231*(Sheet1!C218/100)*(Sheet1!D218/365))</f>
        <v>9593.1739726027408</v>
      </c>
      <c r="L233" s="26">
        <f t="shared" si="154"/>
        <v>19323.173972602741</v>
      </c>
      <c r="M233" s="26">
        <f t="shared" si="157"/>
        <v>1709680</v>
      </c>
    </row>
    <row r="234" spans="1:13">
      <c r="A234" s="19">
        <f t="shared" si="155"/>
        <v>1709680</v>
      </c>
      <c r="B234" s="20">
        <f t="shared" si="148"/>
        <v>360</v>
      </c>
      <c r="C234" s="20">
        <f t="shared" si="149"/>
        <v>6.75</v>
      </c>
      <c r="D234" s="20">
        <v>31</v>
      </c>
      <c r="E234" s="2">
        <v>185</v>
      </c>
      <c r="F234" s="19">
        <f t="shared" si="150"/>
        <v>12899.548722353258</v>
      </c>
      <c r="G234" s="21">
        <f t="shared" si="151"/>
        <v>9801.3846575342468</v>
      </c>
      <c r="H234" s="21">
        <f t="shared" si="152"/>
        <v>22700.933379887505</v>
      </c>
      <c r="I234" s="21">
        <f t="shared" si="153"/>
        <v>1696780.4512776467</v>
      </c>
      <c r="J234" s="26">
        <f t="shared" si="156"/>
        <v>9730</v>
      </c>
      <c r="K234" s="26">
        <f>SUM(M232*(Sheet1!C219/100)*(Sheet1!D219/365))</f>
        <v>9857.1655479452056</v>
      </c>
      <c r="L234" s="26">
        <f t="shared" si="154"/>
        <v>19587.165547945206</v>
      </c>
      <c r="M234" s="26">
        <f t="shared" si="157"/>
        <v>1699950</v>
      </c>
    </row>
    <row r="235" spans="1:13">
      <c r="A235" s="19">
        <f t="shared" si="155"/>
        <v>1699950</v>
      </c>
      <c r="B235" s="20">
        <f t="shared" si="148"/>
        <v>360</v>
      </c>
      <c r="C235" s="20">
        <f t="shared" si="149"/>
        <v>6.75</v>
      </c>
      <c r="D235" s="20">
        <v>30</v>
      </c>
      <c r="E235" s="2">
        <v>186</v>
      </c>
      <c r="F235" s="19">
        <f t="shared" si="150"/>
        <v>13269.703927832708</v>
      </c>
      <c r="G235" s="21">
        <f t="shared" si="151"/>
        <v>9431.2294520547966</v>
      </c>
      <c r="H235" s="21">
        <f t="shared" si="152"/>
        <v>22700.933379887505</v>
      </c>
      <c r="I235" s="21">
        <f t="shared" si="153"/>
        <v>1686680.2960721673</v>
      </c>
      <c r="J235" s="26">
        <f t="shared" si="156"/>
        <v>9730</v>
      </c>
      <c r="K235" s="26">
        <f>SUM(M233*(Sheet1!C220/100)*(Sheet1!D220/365))</f>
        <v>9485.2109589041102</v>
      </c>
      <c r="L235" s="26">
        <f t="shared" si="154"/>
        <v>19215.21095890411</v>
      </c>
      <c r="M235" s="26">
        <f t="shared" si="157"/>
        <v>1690220</v>
      </c>
    </row>
    <row r="236" spans="1:13">
      <c r="A236" s="19">
        <f t="shared" si="155"/>
        <v>1690220</v>
      </c>
      <c r="B236" s="20">
        <f t="shared" si="148"/>
        <v>360</v>
      </c>
      <c r="C236" s="20">
        <f t="shared" si="149"/>
        <v>6.75</v>
      </c>
      <c r="D236" s="20">
        <v>31</v>
      </c>
      <c r="E236" s="2">
        <v>187</v>
      </c>
      <c r="F236" s="19">
        <f t="shared" si="150"/>
        <v>13011.110503175176</v>
      </c>
      <c r="G236" s="21">
        <f t="shared" si="151"/>
        <v>9689.8228767123292</v>
      </c>
      <c r="H236" s="21">
        <f t="shared" si="152"/>
        <v>22700.933379887505</v>
      </c>
      <c r="I236" s="21">
        <f t="shared" si="153"/>
        <v>1677208.8894968249</v>
      </c>
      <c r="J236" s="26">
        <f t="shared" si="156"/>
        <v>9730</v>
      </c>
      <c r="K236" s="26">
        <f>SUM(M234*(Sheet1!C221/100)*(Sheet1!D221/365))</f>
        <v>9745.603767123288</v>
      </c>
      <c r="L236" s="26">
        <f t="shared" si="154"/>
        <v>19475.603767123288</v>
      </c>
      <c r="M236" s="26">
        <f t="shared" si="157"/>
        <v>1680490</v>
      </c>
    </row>
    <row r="237" spans="1:13">
      <c r="A237" s="19">
        <f t="shared" si="155"/>
        <v>1680490</v>
      </c>
      <c r="B237" s="20">
        <f t="shared" si="148"/>
        <v>360</v>
      </c>
      <c r="C237" s="20">
        <f t="shared" si="149"/>
        <v>6.75</v>
      </c>
      <c r="D237" s="20">
        <v>31</v>
      </c>
      <c r="E237" s="2">
        <v>188</v>
      </c>
      <c r="F237" s="19">
        <f t="shared" si="150"/>
        <v>13066.891393586135</v>
      </c>
      <c r="G237" s="21">
        <f t="shared" si="151"/>
        <v>9634.0419863013703</v>
      </c>
      <c r="H237" s="21">
        <f t="shared" si="152"/>
        <v>22700.933379887505</v>
      </c>
      <c r="I237" s="21">
        <f t="shared" si="153"/>
        <v>1667423.1086064139</v>
      </c>
      <c r="J237" s="26">
        <f t="shared" si="156"/>
        <v>9730</v>
      </c>
      <c r="K237" s="26">
        <f>SUM(M235*(Sheet1!C222/100)*(Sheet1!D222/365))</f>
        <v>9689.8228767123292</v>
      </c>
      <c r="L237" s="26">
        <f t="shared" si="154"/>
        <v>19419.822876712329</v>
      </c>
      <c r="M237" s="26">
        <f t="shared" si="157"/>
        <v>1670760</v>
      </c>
    </row>
    <row r="238" spans="1:13">
      <c r="A238" s="19">
        <f t="shared" si="155"/>
        <v>1670760</v>
      </c>
      <c r="B238" s="20">
        <f t="shared" si="148"/>
        <v>360</v>
      </c>
      <c r="C238" s="20">
        <f t="shared" si="149"/>
        <v>6.75</v>
      </c>
      <c r="D238" s="20">
        <v>30</v>
      </c>
      <c r="E238" s="2">
        <v>189</v>
      </c>
      <c r="F238" s="19">
        <f t="shared" si="150"/>
        <v>13431.648448380656</v>
      </c>
      <c r="G238" s="21">
        <f t="shared" si="151"/>
        <v>9269.2849315068488</v>
      </c>
      <c r="H238" s="21">
        <f t="shared" si="152"/>
        <v>22700.933379887505</v>
      </c>
      <c r="I238" s="21">
        <f t="shared" si="153"/>
        <v>1657328.3515516194</v>
      </c>
      <c r="J238" s="26">
        <f t="shared" si="156"/>
        <v>9730</v>
      </c>
      <c r="K238" s="26">
        <f>SUM(M236*(Sheet1!C223/100)*(Sheet1!D223/365))</f>
        <v>9323.2664383561641</v>
      </c>
      <c r="L238" s="26">
        <f t="shared" si="154"/>
        <v>19053.266438356164</v>
      </c>
      <c r="M238" s="26">
        <f t="shared" si="157"/>
        <v>1661030</v>
      </c>
    </row>
    <row r="239" spans="1:13">
      <c r="A239" s="19">
        <f t="shared" si="155"/>
        <v>1661030</v>
      </c>
      <c r="B239" s="20">
        <f t="shared" si="148"/>
        <v>360</v>
      </c>
      <c r="C239" s="20">
        <f t="shared" si="149"/>
        <v>6.75</v>
      </c>
      <c r="D239" s="20">
        <v>31</v>
      </c>
      <c r="E239" s="2">
        <v>190</v>
      </c>
      <c r="F239" s="19">
        <f t="shared" si="150"/>
        <v>13178.453174408052</v>
      </c>
      <c r="G239" s="21">
        <f t="shared" si="151"/>
        <v>9522.4802054794527</v>
      </c>
      <c r="H239" s="21">
        <f t="shared" si="152"/>
        <v>22700.933379887505</v>
      </c>
      <c r="I239" s="21">
        <f t="shared" si="153"/>
        <v>1647851.5468255919</v>
      </c>
      <c r="J239" s="26">
        <f t="shared" si="156"/>
        <v>9730</v>
      </c>
      <c r="K239" s="26">
        <f>SUM(M237*(Sheet1!C224/100)*(Sheet1!D224/365))</f>
        <v>9578.2610958904115</v>
      </c>
      <c r="L239" s="26">
        <f t="shared" si="154"/>
        <v>19308.261095890412</v>
      </c>
      <c r="M239" s="26">
        <f t="shared" si="157"/>
        <v>1651300</v>
      </c>
    </row>
    <row r="240" spans="1:13">
      <c r="A240" s="19">
        <f t="shared" si="155"/>
        <v>1651300</v>
      </c>
      <c r="B240" s="20">
        <f t="shared" si="148"/>
        <v>360</v>
      </c>
      <c r="C240" s="20">
        <f t="shared" si="149"/>
        <v>6.75</v>
      </c>
      <c r="D240" s="20">
        <v>30</v>
      </c>
      <c r="E240" s="2">
        <v>191</v>
      </c>
      <c r="F240" s="19">
        <f t="shared" si="150"/>
        <v>13539.611462079285</v>
      </c>
      <c r="G240" s="21">
        <f t="shared" si="151"/>
        <v>9161.32191780822</v>
      </c>
      <c r="H240" s="21">
        <f t="shared" si="152"/>
        <v>22700.933379887505</v>
      </c>
      <c r="I240" s="21">
        <f t="shared" si="153"/>
        <v>1637760.3885379208</v>
      </c>
      <c r="J240" s="26">
        <f t="shared" si="156"/>
        <v>9730</v>
      </c>
      <c r="K240" s="26">
        <f>SUM(M238*(Sheet1!C225/100)*(Sheet1!D225/365))</f>
        <v>9215.3034246575353</v>
      </c>
      <c r="L240" s="26">
        <f t="shared" si="154"/>
        <v>18945.303424657533</v>
      </c>
      <c r="M240" s="26">
        <f t="shared" si="157"/>
        <v>1641570</v>
      </c>
    </row>
    <row r="241" spans="1:13">
      <c r="A241" s="19">
        <f t="shared" si="155"/>
        <v>1641570</v>
      </c>
      <c r="B241" s="20">
        <f t="shared" si="148"/>
        <v>360</v>
      </c>
      <c r="C241" s="20">
        <f t="shared" si="149"/>
        <v>6.75</v>
      </c>
      <c r="D241" s="20">
        <v>31</v>
      </c>
      <c r="E241" s="2">
        <v>192</v>
      </c>
      <c r="F241" s="19">
        <f t="shared" si="150"/>
        <v>13290.01495522997</v>
      </c>
      <c r="G241" s="21">
        <f t="shared" si="151"/>
        <v>9410.9184246575351</v>
      </c>
      <c r="H241" s="21">
        <f>H230</f>
        <v>22700.933379887505</v>
      </c>
      <c r="I241" s="21">
        <f t="shared" si="153"/>
        <v>1628279.9850447699</v>
      </c>
      <c r="J241" s="26">
        <f t="shared" si="156"/>
        <v>9730</v>
      </c>
      <c r="K241" s="26">
        <f>SUM(M239*(Sheet1!C226/100)*(Sheet1!D226/365))</f>
        <v>9466.6993150684939</v>
      </c>
      <c r="L241" s="26">
        <f t="shared" si="154"/>
        <v>19196.699315068494</v>
      </c>
      <c r="M241" s="26">
        <f t="shared" si="157"/>
        <v>1631840</v>
      </c>
    </row>
    <row r="242" spans="1:13">
      <c r="A242" s="10"/>
      <c r="B242" s="11"/>
      <c r="C242" s="11"/>
      <c r="D242" s="29" t="s">
        <v>16</v>
      </c>
      <c r="E242" s="29">
        <v>16</v>
      </c>
      <c r="F242" s="12" t="s">
        <v>10</v>
      </c>
      <c r="G242" s="13" t="s">
        <v>11</v>
      </c>
      <c r="H242" s="13" t="s">
        <v>17</v>
      </c>
      <c r="I242" s="13" t="s">
        <v>13</v>
      </c>
      <c r="J242" s="27" t="s">
        <v>10</v>
      </c>
      <c r="K242" s="28" t="s">
        <v>11</v>
      </c>
      <c r="L242" s="28" t="s">
        <v>12</v>
      </c>
      <c r="M242" s="28" t="s">
        <v>13</v>
      </c>
    </row>
    <row r="243" spans="1:13">
      <c r="A243" s="10"/>
      <c r="B243" s="11"/>
      <c r="C243" s="11"/>
      <c r="D243" s="30"/>
      <c r="E243" s="30"/>
      <c r="F243" s="12">
        <f>SUM(F230:F241)</f>
        <v>158010.05720248565</v>
      </c>
      <c r="G243" s="13">
        <f>SUM(G230:G241)</f>
        <v>114401.14335616439</v>
      </c>
      <c r="H243" s="13">
        <f>F243+G243</f>
        <v>272411.20055865007</v>
      </c>
      <c r="I243" s="13">
        <f>A230-F243</f>
        <v>1590589.9427975144</v>
      </c>
      <c r="J243" s="28">
        <f>SUM(J230:J241)</f>
        <v>116760</v>
      </c>
      <c r="K243" s="28">
        <f>SUM(K230:K241)</f>
        <v>114895.97383561643</v>
      </c>
      <c r="L243" s="28">
        <f>SUM(L230:L241)</f>
        <v>231655.9738356164</v>
      </c>
      <c r="M243" s="28">
        <f>M241</f>
        <v>1631840</v>
      </c>
    </row>
    <row r="244" spans="1:13">
      <c r="A244" s="16"/>
      <c r="B244" s="17"/>
      <c r="C244" s="17"/>
      <c r="D244" s="17"/>
      <c r="E244" s="17"/>
      <c r="F244" s="16"/>
      <c r="G244" s="18"/>
      <c r="H244" s="18"/>
      <c r="I244" s="18"/>
      <c r="J244" s="18"/>
      <c r="K244" s="18"/>
      <c r="L244" s="18"/>
      <c r="M244" s="18"/>
    </row>
    <row r="245" spans="1:13">
      <c r="A245" s="19">
        <f>M241</f>
        <v>1631840</v>
      </c>
      <c r="B245" s="20">
        <f t="shared" ref="B245:B256" si="158">B230</f>
        <v>360</v>
      </c>
      <c r="C245" s="20">
        <f t="shared" ref="C245:C256" si="159">C80</f>
        <v>6.75</v>
      </c>
      <c r="D245" s="20">
        <v>31</v>
      </c>
      <c r="E245" s="2">
        <v>193</v>
      </c>
      <c r="F245" s="19">
        <f t="shared" ref="F245:F256" si="160">H245-G245</f>
        <v>13345.795845640929</v>
      </c>
      <c r="G245" s="21">
        <f t="shared" ref="G245:G256" si="161">SUM(A245*(C245/100)*D245/365)</f>
        <v>9355.1375342465763</v>
      </c>
      <c r="H245" s="21">
        <f t="shared" ref="H245:H255" si="162">H231</f>
        <v>22700.933379887505</v>
      </c>
      <c r="I245" s="21">
        <f t="shared" ref="I245:I256" si="163">A245-F245</f>
        <v>1618494.2041543592</v>
      </c>
      <c r="J245" s="26">
        <f>IF((MOD(J241,10))=0,(J241+0),J241-MOD(J241,10)+10)</f>
        <v>9730</v>
      </c>
      <c r="K245" s="26">
        <f>SUM(M243*(Sheet1!C230/100)*(Sheet1!D230/365))</f>
        <v>9355.1375342465763</v>
      </c>
      <c r="L245" s="26">
        <f t="shared" ref="L245:L256" si="164">J245+K245</f>
        <v>19085.137534246576</v>
      </c>
      <c r="M245" s="26">
        <f>M243-J245</f>
        <v>1622110</v>
      </c>
    </row>
    <row r="246" spans="1:13">
      <c r="A246" s="19">
        <f t="shared" ref="A246:A256" si="165">M245</f>
        <v>1622110</v>
      </c>
      <c r="B246" s="20">
        <f t="shared" si="158"/>
        <v>360</v>
      </c>
      <c r="C246" s="20">
        <f t="shared" si="159"/>
        <v>6.75</v>
      </c>
      <c r="D246" s="20">
        <v>28</v>
      </c>
      <c r="E246" s="2">
        <v>194</v>
      </c>
      <c r="F246" s="19">
        <f t="shared" si="160"/>
        <v>14301.514475777916</v>
      </c>
      <c r="G246" s="21">
        <f t="shared" si="161"/>
        <v>8399.4189041095888</v>
      </c>
      <c r="H246" s="21">
        <f t="shared" si="162"/>
        <v>22700.933379887505</v>
      </c>
      <c r="I246" s="21">
        <f t="shared" si="163"/>
        <v>1607808.485524222</v>
      </c>
      <c r="J246" s="26">
        <f t="shared" ref="J246:J256" si="166">IF((MOD(J245,10))=0,(J245+0),J245-MOD(J245,10)+10)</f>
        <v>9730</v>
      </c>
      <c r="K246" s="26">
        <f>SUM(M245*(Sheet1!C231/100)*(Sheet1!D231/365))</f>
        <v>8399.4189041095906</v>
      </c>
      <c r="L246" s="26">
        <f t="shared" si="164"/>
        <v>18129.418904109589</v>
      </c>
      <c r="M246" s="26">
        <f t="shared" ref="M246:M256" si="167">M245-J246</f>
        <v>1612380</v>
      </c>
    </row>
    <row r="247" spans="1:13">
      <c r="A247" s="19">
        <f t="shared" si="165"/>
        <v>1612380</v>
      </c>
      <c r="B247" s="20">
        <f t="shared" si="158"/>
        <v>360</v>
      </c>
      <c r="C247" s="20">
        <f t="shared" si="159"/>
        <v>6.75</v>
      </c>
      <c r="D247" s="20">
        <v>31</v>
      </c>
      <c r="E247" s="2">
        <v>195</v>
      </c>
      <c r="F247" s="19">
        <f t="shared" si="160"/>
        <v>13457.357626462846</v>
      </c>
      <c r="G247" s="21">
        <f t="shared" si="161"/>
        <v>9243.5757534246586</v>
      </c>
      <c r="H247" s="21">
        <f t="shared" si="162"/>
        <v>22700.933379887505</v>
      </c>
      <c r="I247" s="21">
        <f t="shared" si="163"/>
        <v>1598922.6423735372</v>
      </c>
      <c r="J247" s="26">
        <f t="shared" si="166"/>
        <v>9730</v>
      </c>
      <c r="K247" s="26">
        <f>SUM(M246*(Sheet1!C232/100)*(Sheet1!D232/365))</f>
        <v>9243.5757534246586</v>
      </c>
      <c r="L247" s="26">
        <f t="shared" si="164"/>
        <v>18973.575753424659</v>
      </c>
      <c r="M247" s="26">
        <f t="shared" si="167"/>
        <v>1602650</v>
      </c>
    </row>
    <row r="248" spans="1:13">
      <c r="A248" s="19">
        <f t="shared" si="165"/>
        <v>1602650</v>
      </c>
      <c r="B248" s="20">
        <f t="shared" si="158"/>
        <v>360</v>
      </c>
      <c r="C248" s="20">
        <f t="shared" si="159"/>
        <v>6.75</v>
      </c>
      <c r="D248" s="20">
        <v>30</v>
      </c>
      <c r="E248" s="2">
        <v>196</v>
      </c>
      <c r="F248" s="19">
        <f t="shared" si="160"/>
        <v>13809.518996325862</v>
      </c>
      <c r="G248" s="21">
        <f t="shared" si="161"/>
        <v>8891.4143835616433</v>
      </c>
      <c r="H248" s="21">
        <f t="shared" si="162"/>
        <v>22700.933379887505</v>
      </c>
      <c r="I248" s="21">
        <f t="shared" si="163"/>
        <v>1588840.4810036742</v>
      </c>
      <c r="J248" s="26">
        <f t="shared" si="166"/>
        <v>9730</v>
      </c>
      <c r="K248" s="26">
        <f>SUM(M246*(Sheet1!C233/100)*(Sheet1!D233/365))</f>
        <v>8945.3958904109586</v>
      </c>
      <c r="L248" s="26">
        <f t="shared" si="164"/>
        <v>18675.39589041096</v>
      </c>
      <c r="M248" s="26">
        <f t="shared" si="167"/>
        <v>1592920</v>
      </c>
    </row>
    <row r="249" spans="1:13">
      <c r="A249" s="19">
        <f t="shared" si="165"/>
        <v>1592920</v>
      </c>
      <c r="B249" s="20">
        <f t="shared" si="158"/>
        <v>360</v>
      </c>
      <c r="C249" s="20">
        <f t="shared" si="159"/>
        <v>6.75</v>
      </c>
      <c r="D249" s="20">
        <v>31</v>
      </c>
      <c r="E249" s="2">
        <v>197</v>
      </c>
      <c r="F249" s="19">
        <f t="shared" si="160"/>
        <v>13568.919407284766</v>
      </c>
      <c r="G249" s="21">
        <f t="shared" si="161"/>
        <v>9132.0139726027392</v>
      </c>
      <c r="H249" s="21">
        <f t="shared" si="162"/>
        <v>22700.933379887505</v>
      </c>
      <c r="I249" s="21">
        <f t="shared" si="163"/>
        <v>1579351.0805927152</v>
      </c>
      <c r="J249" s="26">
        <f t="shared" si="166"/>
        <v>9730</v>
      </c>
      <c r="K249" s="26">
        <f>SUM(M247*(Sheet1!C234/100)*(Sheet1!D234/365))</f>
        <v>9187.794863013698</v>
      </c>
      <c r="L249" s="26">
        <f t="shared" si="164"/>
        <v>18917.794863013696</v>
      </c>
      <c r="M249" s="26">
        <f t="shared" si="167"/>
        <v>1583190</v>
      </c>
    </row>
    <row r="250" spans="1:13">
      <c r="A250" s="19">
        <f t="shared" si="165"/>
        <v>1583190</v>
      </c>
      <c r="B250" s="20">
        <f t="shared" si="158"/>
        <v>360</v>
      </c>
      <c r="C250" s="20">
        <f t="shared" si="159"/>
        <v>6.75</v>
      </c>
      <c r="D250" s="20">
        <v>30</v>
      </c>
      <c r="E250" s="2">
        <v>198</v>
      </c>
      <c r="F250" s="19">
        <f t="shared" si="160"/>
        <v>13917.482010024491</v>
      </c>
      <c r="G250" s="21">
        <f t="shared" si="161"/>
        <v>8783.4513698630144</v>
      </c>
      <c r="H250" s="21">
        <f t="shared" si="162"/>
        <v>22700.933379887505</v>
      </c>
      <c r="I250" s="21">
        <f t="shared" si="163"/>
        <v>1569272.5179899754</v>
      </c>
      <c r="J250" s="26">
        <f t="shared" si="166"/>
        <v>9730</v>
      </c>
      <c r="K250" s="26">
        <f>SUM(M248*(Sheet1!C235/100)*(Sheet1!D235/365))</f>
        <v>8837.4328767123279</v>
      </c>
      <c r="L250" s="26">
        <f t="shared" si="164"/>
        <v>18567.43287671233</v>
      </c>
      <c r="M250" s="26">
        <f t="shared" si="167"/>
        <v>1573460</v>
      </c>
    </row>
    <row r="251" spans="1:13">
      <c r="A251" s="19">
        <f t="shared" si="165"/>
        <v>1573460</v>
      </c>
      <c r="B251" s="20">
        <f t="shared" si="158"/>
        <v>360</v>
      </c>
      <c r="C251" s="20">
        <f t="shared" si="159"/>
        <v>6.75</v>
      </c>
      <c r="D251" s="20">
        <v>31</v>
      </c>
      <c r="E251" s="2">
        <v>199</v>
      </c>
      <c r="F251" s="19">
        <f t="shared" si="160"/>
        <v>13680.481188106682</v>
      </c>
      <c r="G251" s="21">
        <f t="shared" si="161"/>
        <v>9020.4521917808233</v>
      </c>
      <c r="H251" s="21">
        <f t="shared" si="162"/>
        <v>22700.933379887505</v>
      </c>
      <c r="I251" s="21">
        <f t="shared" si="163"/>
        <v>1559779.5188118934</v>
      </c>
      <c r="J251" s="26">
        <f t="shared" si="166"/>
        <v>9730</v>
      </c>
      <c r="K251" s="26">
        <f>SUM(M249*(Sheet1!C236/100)*(Sheet1!D236/365))</f>
        <v>9076.2330821917822</v>
      </c>
      <c r="L251" s="26">
        <f t="shared" si="164"/>
        <v>18806.233082191782</v>
      </c>
      <c r="M251" s="26">
        <f t="shared" si="167"/>
        <v>1563730</v>
      </c>
    </row>
    <row r="252" spans="1:13">
      <c r="A252" s="19">
        <f t="shared" si="165"/>
        <v>1563730</v>
      </c>
      <c r="B252" s="20">
        <f t="shared" si="158"/>
        <v>360</v>
      </c>
      <c r="C252" s="20">
        <f t="shared" si="159"/>
        <v>6.75</v>
      </c>
      <c r="D252" s="20">
        <v>31</v>
      </c>
      <c r="E252" s="2">
        <v>200</v>
      </c>
      <c r="F252" s="19">
        <f t="shared" si="160"/>
        <v>13736.26207851764</v>
      </c>
      <c r="G252" s="21">
        <f t="shared" si="161"/>
        <v>8964.6713013698645</v>
      </c>
      <c r="H252" s="21">
        <f t="shared" si="162"/>
        <v>22700.933379887505</v>
      </c>
      <c r="I252" s="21">
        <f t="shared" si="163"/>
        <v>1549993.7379214824</v>
      </c>
      <c r="J252" s="26">
        <f t="shared" si="166"/>
        <v>9730</v>
      </c>
      <c r="K252" s="26">
        <f>SUM(M250*(Sheet1!C237/100)*(Sheet1!D237/365))</f>
        <v>9020.4521917808215</v>
      </c>
      <c r="L252" s="26">
        <f t="shared" si="164"/>
        <v>18750.452191780823</v>
      </c>
      <c r="M252" s="26">
        <f t="shared" si="167"/>
        <v>1554000</v>
      </c>
    </row>
    <row r="253" spans="1:13">
      <c r="A253" s="19">
        <f t="shared" si="165"/>
        <v>1554000</v>
      </c>
      <c r="B253" s="20">
        <f t="shared" si="158"/>
        <v>360</v>
      </c>
      <c r="C253" s="20">
        <f t="shared" si="159"/>
        <v>6.75</v>
      </c>
      <c r="D253" s="20">
        <v>30</v>
      </c>
      <c r="E253" s="2">
        <v>201</v>
      </c>
      <c r="F253" s="19">
        <f t="shared" si="160"/>
        <v>14079.426530572437</v>
      </c>
      <c r="G253" s="21">
        <f t="shared" si="161"/>
        <v>8621.5068493150684</v>
      </c>
      <c r="H253" s="21">
        <f t="shared" si="162"/>
        <v>22700.933379887505</v>
      </c>
      <c r="I253" s="21">
        <f t="shared" si="163"/>
        <v>1539920.5734694276</v>
      </c>
      <c r="J253" s="26">
        <f t="shared" si="166"/>
        <v>9730</v>
      </c>
      <c r="K253" s="26">
        <f>SUM(M251*(Sheet1!C238/100)*(Sheet1!D238/365))</f>
        <v>8675.4883561643837</v>
      </c>
      <c r="L253" s="26">
        <f t="shared" si="164"/>
        <v>18405.488356164384</v>
      </c>
      <c r="M253" s="26">
        <f t="shared" si="167"/>
        <v>1544270</v>
      </c>
    </row>
    <row r="254" spans="1:13">
      <c r="A254" s="19">
        <f t="shared" si="165"/>
        <v>1544270</v>
      </c>
      <c r="B254" s="20">
        <f t="shared" si="158"/>
        <v>360</v>
      </c>
      <c r="C254" s="20">
        <f t="shared" si="159"/>
        <v>6.75</v>
      </c>
      <c r="D254" s="20">
        <v>31</v>
      </c>
      <c r="E254" s="2">
        <v>202</v>
      </c>
      <c r="F254" s="19">
        <f t="shared" si="160"/>
        <v>13847.82385933956</v>
      </c>
      <c r="G254" s="21">
        <f t="shared" si="161"/>
        <v>8853.1095205479451</v>
      </c>
      <c r="H254" s="21">
        <f t="shared" si="162"/>
        <v>22700.933379887505</v>
      </c>
      <c r="I254" s="21">
        <f t="shared" si="163"/>
        <v>1530422.1761406604</v>
      </c>
      <c r="J254" s="26">
        <f t="shared" si="166"/>
        <v>9730</v>
      </c>
      <c r="K254" s="26">
        <f>SUM(M252*(Sheet1!C239/100)*(Sheet1!D239/365))</f>
        <v>8908.8904109589039</v>
      </c>
      <c r="L254" s="26">
        <f t="shared" si="164"/>
        <v>18638.890410958906</v>
      </c>
      <c r="M254" s="26">
        <f t="shared" si="167"/>
        <v>1534540</v>
      </c>
    </row>
    <row r="255" spans="1:13">
      <c r="A255" s="19">
        <f t="shared" si="165"/>
        <v>1534540</v>
      </c>
      <c r="B255" s="20">
        <f t="shared" si="158"/>
        <v>360</v>
      </c>
      <c r="C255" s="20">
        <f t="shared" si="159"/>
        <v>6.75</v>
      </c>
      <c r="D255" s="20">
        <v>30</v>
      </c>
      <c r="E255" s="2">
        <v>203</v>
      </c>
      <c r="F255" s="19">
        <f t="shared" si="160"/>
        <v>14187.389544271065</v>
      </c>
      <c r="G255" s="21">
        <f t="shared" si="161"/>
        <v>8513.5438356164395</v>
      </c>
      <c r="H255" s="21">
        <f t="shared" si="162"/>
        <v>22700.933379887505</v>
      </c>
      <c r="I255" s="21">
        <f t="shared" si="163"/>
        <v>1520352.6104557288</v>
      </c>
      <c r="J255" s="26">
        <f t="shared" si="166"/>
        <v>9730</v>
      </c>
      <c r="K255" s="26">
        <f>SUM(M253*(Sheet1!C240/100)*(Sheet1!D240/365))</f>
        <v>8567.5253424657531</v>
      </c>
      <c r="L255" s="26">
        <f t="shared" si="164"/>
        <v>18297.525342465753</v>
      </c>
      <c r="M255" s="26">
        <f t="shared" si="167"/>
        <v>1524810</v>
      </c>
    </row>
    <row r="256" spans="1:13">
      <c r="A256" s="19">
        <f t="shared" si="165"/>
        <v>1524810</v>
      </c>
      <c r="B256" s="20">
        <f t="shared" si="158"/>
        <v>360</v>
      </c>
      <c r="C256" s="20">
        <f t="shared" si="159"/>
        <v>6.75</v>
      </c>
      <c r="D256" s="20">
        <v>31</v>
      </c>
      <c r="E256" s="2">
        <v>204</v>
      </c>
      <c r="F256" s="19">
        <f t="shared" si="160"/>
        <v>13959.385640161478</v>
      </c>
      <c r="G256" s="21">
        <f t="shared" si="161"/>
        <v>8741.5477397260274</v>
      </c>
      <c r="H256" s="21">
        <f>H245</f>
        <v>22700.933379887505</v>
      </c>
      <c r="I256" s="21">
        <f t="shared" si="163"/>
        <v>1510850.6143598384</v>
      </c>
      <c r="J256" s="26">
        <f t="shared" si="166"/>
        <v>9730</v>
      </c>
      <c r="K256" s="26">
        <f>SUM(M254*(Sheet1!C241/100)*(Sheet1!D241/365))</f>
        <v>8797.3286301369862</v>
      </c>
      <c r="L256" s="26">
        <f t="shared" si="164"/>
        <v>18527.328630136988</v>
      </c>
      <c r="M256" s="26">
        <f t="shared" si="167"/>
        <v>1515080</v>
      </c>
    </row>
    <row r="257" spans="1:13">
      <c r="A257" s="10"/>
      <c r="B257" s="11"/>
      <c r="C257" s="11"/>
      <c r="D257" s="29" t="s">
        <v>16</v>
      </c>
      <c r="E257" s="29">
        <v>17</v>
      </c>
      <c r="F257" s="12" t="s">
        <v>10</v>
      </c>
      <c r="G257" s="13" t="s">
        <v>11</v>
      </c>
      <c r="H257" s="13" t="s">
        <v>17</v>
      </c>
      <c r="I257" s="13" t="s">
        <v>13</v>
      </c>
      <c r="J257" s="27" t="s">
        <v>10</v>
      </c>
      <c r="K257" s="28" t="s">
        <v>11</v>
      </c>
      <c r="L257" s="28" t="s">
        <v>12</v>
      </c>
      <c r="M257" s="28" t="s">
        <v>13</v>
      </c>
    </row>
    <row r="258" spans="1:13">
      <c r="A258" s="10"/>
      <c r="B258" s="11"/>
      <c r="C258" s="11"/>
      <c r="D258" s="30"/>
      <c r="E258" s="30"/>
      <c r="F258" s="12">
        <f>SUM(F245:F256)</f>
        <v>165891.3572024857</v>
      </c>
      <c r="G258" s="13">
        <f>SUM(G245:G256)</f>
        <v>106519.84335616439</v>
      </c>
      <c r="H258" s="13">
        <f>F258+G258</f>
        <v>272411.20055865007</v>
      </c>
      <c r="I258" s="13">
        <f>A245-F258</f>
        <v>1465948.6427975143</v>
      </c>
      <c r="J258" s="28">
        <f>SUM(J245:J256)</f>
        <v>116760</v>
      </c>
      <c r="K258" s="28">
        <f>SUM(K245:K256)</f>
        <v>107014.67383561643</v>
      </c>
      <c r="L258" s="28">
        <f>SUM(L245:L256)</f>
        <v>223774.67383561647</v>
      </c>
      <c r="M258" s="28">
        <f>M256</f>
        <v>1515080</v>
      </c>
    </row>
    <row r="259" spans="1:13">
      <c r="A259" s="16"/>
      <c r="B259" s="17"/>
      <c r="C259" s="17"/>
      <c r="D259" s="17"/>
      <c r="E259" s="17"/>
      <c r="F259" s="16"/>
      <c r="G259" s="18"/>
      <c r="H259" s="18"/>
      <c r="I259" s="18"/>
      <c r="J259" s="18"/>
      <c r="K259" s="18"/>
      <c r="L259" s="18"/>
      <c r="M259" s="18"/>
    </row>
    <row r="260" spans="1:13">
      <c r="A260" s="19">
        <f>M256</f>
        <v>1515080</v>
      </c>
      <c r="B260" s="20">
        <f t="shared" ref="B260:B271" si="168">B245</f>
        <v>360</v>
      </c>
      <c r="C260" s="20">
        <f t="shared" ref="C260:C271" si="169">C95</f>
        <v>6.75</v>
      </c>
      <c r="D260" s="20">
        <v>31</v>
      </c>
      <c r="E260" s="2">
        <v>205</v>
      </c>
      <c r="F260" s="19">
        <f t="shared" ref="F260:F271" si="170">H260-G260</f>
        <v>14015.166530572436</v>
      </c>
      <c r="G260" s="21">
        <f t="shared" ref="G260:G271" si="171">SUM(A260*(C260/100)*D260/365)</f>
        <v>8685.7668493150686</v>
      </c>
      <c r="H260" s="21">
        <f t="shared" ref="H260:H270" si="172">H246</f>
        <v>22700.933379887505</v>
      </c>
      <c r="I260" s="21">
        <f t="shared" ref="I260:I271" si="173">A260-F260</f>
        <v>1501064.8334694277</v>
      </c>
      <c r="J260" s="26">
        <f>IF((MOD(J256,10))=0,(J256+0),J256-MOD(J256,10)+10)</f>
        <v>9730</v>
      </c>
      <c r="K260" s="26">
        <f>SUM(M258*(Sheet1!C245/100)*(Sheet1!D245/365))</f>
        <v>8685.7668493150686</v>
      </c>
      <c r="L260" s="26">
        <f t="shared" ref="L260:L271" si="174">J260+K260</f>
        <v>18415.76684931507</v>
      </c>
      <c r="M260" s="26">
        <f>M258-J260</f>
        <v>1505350</v>
      </c>
    </row>
    <row r="261" spans="1:13">
      <c r="A261" s="19">
        <f t="shared" ref="A261:A271" si="175">M260</f>
        <v>1505350</v>
      </c>
      <c r="B261" s="20">
        <f t="shared" si="168"/>
        <v>360</v>
      </c>
      <c r="C261" s="20">
        <f t="shared" si="169"/>
        <v>6.75</v>
      </c>
      <c r="D261" s="20">
        <v>28</v>
      </c>
      <c r="E261" s="2">
        <v>206</v>
      </c>
      <c r="F261" s="19">
        <f t="shared" si="170"/>
        <v>14906.107352490246</v>
      </c>
      <c r="G261" s="21">
        <f t="shared" si="171"/>
        <v>7794.8260273972601</v>
      </c>
      <c r="H261" s="21">
        <f t="shared" si="172"/>
        <v>22700.933379887505</v>
      </c>
      <c r="I261" s="21">
        <f t="shared" si="173"/>
        <v>1490443.8926475097</v>
      </c>
      <c r="J261" s="26">
        <f t="shared" ref="J261:J271" si="176">IF((MOD(J260,10))=0,(J260+0),J260-MOD(J260,10)+10)</f>
        <v>9730</v>
      </c>
      <c r="K261" s="26">
        <f>SUM(M260*(Sheet1!C246/100)*(Sheet1!D246/365))</f>
        <v>7794.826027397261</v>
      </c>
      <c r="L261" s="26">
        <f t="shared" si="174"/>
        <v>17524.826027397263</v>
      </c>
      <c r="M261" s="26">
        <f t="shared" ref="M261:M271" si="177">M260-J261</f>
        <v>1495620</v>
      </c>
    </row>
    <row r="262" spans="1:13">
      <c r="A262" s="19">
        <f t="shared" si="175"/>
        <v>1495620</v>
      </c>
      <c r="B262" s="20">
        <f t="shared" si="168"/>
        <v>360</v>
      </c>
      <c r="C262" s="20">
        <f t="shared" si="169"/>
        <v>6.75</v>
      </c>
      <c r="D262" s="20">
        <v>31</v>
      </c>
      <c r="E262" s="2">
        <v>207</v>
      </c>
      <c r="F262" s="19">
        <f t="shared" si="170"/>
        <v>14126.728311394354</v>
      </c>
      <c r="G262" s="21">
        <f t="shared" si="171"/>
        <v>8574.205068493151</v>
      </c>
      <c r="H262" s="21">
        <f t="shared" si="172"/>
        <v>22700.933379887505</v>
      </c>
      <c r="I262" s="21">
        <f t="shared" si="173"/>
        <v>1481493.2716886057</v>
      </c>
      <c r="J262" s="26">
        <f t="shared" si="176"/>
        <v>9730</v>
      </c>
      <c r="K262" s="26">
        <f>SUM(M261*(Sheet1!C247/100)*(Sheet1!D247/365))</f>
        <v>8574.205068493151</v>
      </c>
      <c r="L262" s="26">
        <f t="shared" si="174"/>
        <v>18304.205068493153</v>
      </c>
      <c r="M262" s="26">
        <f t="shared" si="177"/>
        <v>1485890</v>
      </c>
    </row>
    <row r="263" spans="1:13">
      <c r="A263" s="19">
        <f t="shared" si="175"/>
        <v>1485890</v>
      </c>
      <c r="B263" s="20">
        <f t="shared" si="168"/>
        <v>360</v>
      </c>
      <c r="C263" s="20">
        <f t="shared" si="169"/>
        <v>6.75</v>
      </c>
      <c r="D263" s="20">
        <v>30</v>
      </c>
      <c r="E263" s="2">
        <v>208</v>
      </c>
      <c r="F263" s="19">
        <f t="shared" si="170"/>
        <v>14457.29707851764</v>
      </c>
      <c r="G263" s="21">
        <f t="shared" si="171"/>
        <v>8243.6363013698647</v>
      </c>
      <c r="H263" s="21">
        <f t="shared" si="172"/>
        <v>22700.933379887505</v>
      </c>
      <c r="I263" s="21">
        <f t="shared" si="173"/>
        <v>1471432.7029214823</v>
      </c>
      <c r="J263" s="26">
        <f t="shared" si="176"/>
        <v>9730</v>
      </c>
      <c r="K263" s="26">
        <f>SUM(M261*(Sheet1!C248/100)*(Sheet1!D248/365))</f>
        <v>8297.6178082191782</v>
      </c>
      <c r="L263" s="26">
        <f t="shared" si="174"/>
        <v>18027.617808219176</v>
      </c>
      <c r="M263" s="26">
        <f t="shared" si="177"/>
        <v>1476160</v>
      </c>
    </row>
    <row r="264" spans="1:13">
      <c r="A264" s="19">
        <f t="shared" si="175"/>
        <v>1476160</v>
      </c>
      <c r="B264" s="20">
        <f t="shared" si="168"/>
        <v>360</v>
      </c>
      <c r="C264" s="20">
        <f t="shared" si="169"/>
        <v>6.75</v>
      </c>
      <c r="D264" s="20">
        <v>31</v>
      </c>
      <c r="E264" s="2">
        <v>209</v>
      </c>
      <c r="F264" s="19">
        <f t="shared" si="170"/>
        <v>14238.290092216272</v>
      </c>
      <c r="G264" s="21">
        <f t="shared" si="171"/>
        <v>8462.6432876712333</v>
      </c>
      <c r="H264" s="21">
        <f t="shared" si="172"/>
        <v>22700.933379887505</v>
      </c>
      <c r="I264" s="21">
        <f t="shared" si="173"/>
        <v>1461921.7099077837</v>
      </c>
      <c r="J264" s="26">
        <f t="shared" si="176"/>
        <v>9730</v>
      </c>
      <c r="K264" s="26">
        <f>SUM(M262*(Sheet1!C249/100)*(Sheet1!D249/365))</f>
        <v>8518.4241780821922</v>
      </c>
      <c r="L264" s="26">
        <f t="shared" si="174"/>
        <v>18248.42417808219</v>
      </c>
      <c r="M264" s="26">
        <f t="shared" si="177"/>
        <v>1466430</v>
      </c>
    </row>
    <row r="265" spans="1:13">
      <c r="A265" s="19">
        <f t="shared" si="175"/>
        <v>1466430</v>
      </c>
      <c r="B265" s="20">
        <f t="shared" si="168"/>
        <v>360</v>
      </c>
      <c r="C265" s="20">
        <f t="shared" si="169"/>
        <v>6.75</v>
      </c>
      <c r="D265" s="20">
        <v>30</v>
      </c>
      <c r="E265" s="2">
        <v>210</v>
      </c>
      <c r="F265" s="19">
        <f t="shared" si="170"/>
        <v>14565.260092216271</v>
      </c>
      <c r="G265" s="21">
        <f t="shared" si="171"/>
        <v>8135.673287671234</v>
      </c>
      <c r="H265" s="21">
        <f t="shared" si="172"/>
        <v>22700.933379887505</v>
      </c>
      <c r="I265" s="21">
        <f t="shared" si="173"/>
        <v>1451864.7399077837</v>
      </c>
      <c r="J265" s="26">
        <f t="shared" si="176"/>
        <v>9730</v>
      </c>
      <c r="K265" s="26">
        <f>SUM(M263*(Sheet1!C250/100)*(Sheet1!D250/365))</f>
        <v>8189.6547945205475</v>
      </c>
      <c r="L265" s="26">
        <f t="shared" si="174"/>
        <v>17919.654794520546</v>
      </c>
      <c r="M265" s="26">
        <f t="shared" si="177"/>
        <v>1456700</v>
      </c>
    </row>
    <row r="266" spans="1:13">
      <c r="A266" s="19">
        <f t="shared" si="175"/>
        <v>1456700</v>
      </c>
      <c r="B266" s="20">
        <f t="shared" si="168"/>
        <v>360</v>
      </c>
      <c r="C266" s="20">
        <f t="shared" si="169"/>
        <v>6.75</v>
      </c>
      <c r="D266" s="20">
        <v>31</v>
      </c>
      <c r="E266" s="2">
        <v>211</v>
      </c>
      <c r="F266" s="19">
        <f t="shared" si="170"/>
        <v>14349.851873038189</v>
      </c>
      <c r="G266" s="21">
        <f t="shared" si="171"/>
        <v>8351.0815068493157</v>
      </c>
      <c r="H266" s="21">
        <f t="shared" si="172"/>
        <v>22700.933379887505</v>
      </c>
      <c r="I266" s="21">
        <f t="shared" si="173"/>
        <v>1442350.1481269619</v>
      </c>
      <c r="J266" s="26">
        <f t="shared" si="176"/>
        <v>9730</v>
      </c>
      <c r="K266" s="26">
        <f>SUM(M264*(Sheet1!C251/100)*(Sheet1!D251/365))</f>
        <v>8406.8623972602745</v>
      </c>
      <c r="L266" s="26">
        <f t="shared" si="174"/>
        <v>18136.862397260273</v>
      </c>
      <c r="M266" s="26">
        <f t="shared" si="177"/>
        <v>1446970</v>
      </c>
    </row>
    <row r="267" spans="1:13">
      <c r="A267" s="19">
        <f t="shared" si="175"/>
        <v>1446970</v>
      </c>
      <c r="B267" s="20">
        <f t="shared" si="168"/>
        <v>360</v>
      </c>
      <c r="C267" s="20">
        <f t="shared" si="169"/>
        <v>6.75</v>
      </c>
      <c r="D267" s="20">
        <v>31</v>
      </c>
      <c r="E267" s="2">
        <v>212</v>
      </c>
      <c r="F267" s="19">
        <f t="shared" si="170"/>
        <v>14405.632763449148</v>
      </c>
      <c r="G267" s="21">
        <f t="shared" si="171"/>
        <v>8295.3006164383569</v>
      </c>
      <c r="H267" s="21">
        <f t="shared" si="172"/>
        <v>22700.933379887505</v>
      </c>
      <c r="I267" s="21">
        <f t="shared" si="173"/>
        <v>1432564.3672365509</v>
      </c>
      <c r="J267" s="26">
        <f t="shared" si="176"/>
        <v>9730</v>
      </c>
      <c r="K267" s="26">
        <f>SUM(M265*(Sheet1!C252/100)*(Sheet1!D252/365))</f>
        <v>8351.0815068493157</v>
      </c>
      <c r="L267" s="26">
        <f t="shared" si="174"/>
        <v>18081.081506849318</v>
      </c>
      <c r="M267" s="26">
        <f t="shared" si="177"/>
        <v>1437240</v>
      </c>
    </row>
    <row r="268" spans="1:13">
      <c r="A268" s="19">
        <f t="shared" si="175"/>
        <v>1437240</v>
      </c>
      <c r="B268" s="20">
        <f t="shared" si="168"/>
        <v>360</v>
      </c>
      <c r="C268" s="20">
        <f t="shared" si="169"/>
        <v>6.75</v>
      </c>
      <c r="D268" s="20">
        <v>30</v>
      </c>
      <c r="E268" s="2">
        <v>213</v>
      </c>
      <c r="F268" s="19">
        <f t="shared" si="170"/>
        <v>14727.204612764217</v>
      </c>
      <c r="G268" s="21">
        <f t="shared" si="171"/>
        <v>7973.7287671232889</v>
      </c>
      <c r="H268" s="21">
        <f t="shared" si="172"/>
        <v>22700.933379887505</v>
      </c>
      <c r="I268" s="21">
        <f t="shared" si="173"/>
        <v>1422512.7953872357</v>
      </c>
      <c r="J268" s="26">
        <f t="shared" si="176"/>
        <v>9730</v>
      </c>
      <c r="K268" s="26">
        <f>SUM(M266*(Sheet1!C253/100)*(Sheet1!D253/365))</f>
        <v>8027.7102739726024</v>
      </c>
      <c r="L268" s="26">
        <f t="shared" si="174"/>
        <v>17757.710273972603</v>
      </c>
      <c r="M268" s="26">
        <f t="shared" si="177"/>
        <v>1427510</v>
      </c>
    </row>
    <row r="269" spans="1:13">
      <c r="A269" s="19">
        <f t="shared" si="175"/>
        <v>1427510</v>
      </c>
      <c r="B269" s="20">
        <f t="shared" si="168"/>
        <v>360</v>
      </c>
      <c r="C269" s="20">
        <f t="shared" si="169"/>
        <v>6.75</v>
      </c>
      <c r="D269" s="20">
        <v>31</v>
      </c>
      <c r="E269" s="2">
        <v>214</v>
      </c>
      <c r="F269" s="19">
        <f t="shared" si="170"/>
        <v>14517.194544271066</v>
      </c>
      <c r="G269" s="21">
        <f t="shared" si="171"/>
        <v>8183.7388356164392</v>
      </c>
      <c r="H269" s="21">
        <f t="shared" si="172"/>
        <v>22700.933379887505</v>
      </c>
      <c r="I269" s="21">
        <f t="shared" si="173"/>
        <v>1412992.8054557289</v>
      </c>
      <c r="J269" s="26">
        <f t="shared" si="176"/>
        <v>9730</v>
      </c>
      <c r="K269" s="26">
        <f>SUM(M267*(Sheet1!C254/100)*(Sheet1!D254/365))</f>
        <v>8239.5197260273981</v>
      </c>
      <c r="L269" s="26">
        <f t="shared" si="174"/>
        <v>17969.5197260274</v>
      </c>
      <c r="M269" s="26">
        <f t="shared" si="177"/>
        <v>1417780</v>
      </c>
    </row>
    <row r="270" spans="1:13">
      <c r="A270" s="19">
        <f t="shared" si="175"/>
        <v>1417780</v>
      </c>
      <c r="B270" s="20">
        <f t="shared" si="168"/>
        <v>360</v>
      </c>
      <c r="C270" s="20">
        <f t="shared" si="169"/>
        <v>6.75</v>
      </c>
      <c r="D270" s="20">
        <v>30</v>
      </c>
      <c r="E270" s="2">
        <v>215</v>
      </c>
      <c r="F270" s="19">
        <f t="shared" si="170"/>
        <v>14835.167626462846</v>
      </c>
      <c r="G270" s="21">
        <f t="shared" si="171"/>
        <v>7865.7657534246591</v>
      </c>
      <c r="H270" s="21">
        <f t="shared" si="172"/>
        <v>22700.933379887505</v>
      </c>
      <c r="I270" s="21">
        <f t="shared" si="173"/>
        <v>1402944.8323735371</v>
      </c>
      <c r="J270" s="26">
        <f t="shared" si="176"/>
        <v>9730</v>
      </c>
      <c r="K270" s="26">
        <f>SUM(M268*(Sheet1!C255/100)*(Sheet1!D255/365))</f>
        <v>7919.7472602739726</v>
      </c>
      <c r="L270" s="26">
        <f t="shared" si="174"/>
        <v>17649.747260273973</v>
      </c>
      <c r="M270" s="26">
        <f t="shared" si="177"/>
        <v>1408050</v>
      </c>
    </row>
    <row r="271" spans="1:13">
      <c r="A271" s="19">
        <f t="shared" si="175"/>
        <v>1408050</v>
      </c>
      <c r="B271" s="20">
        <f t="shared" si="168"/>
        <v>360</v>
      </c>
      <c r="C271" s="20">
        <f t="shared" si="169"/>
        <v>6.75</v>
      </c>
      <c r="D271" s="20">
        <v>31</v>
      </c>
      <c r="E271" s="2">
        <v>216</v>
      </c>
      <c r="F271" s="19">
        <f t="shared" si="170"/>
        <v>14628.756325092985</v>
      </c>
      <c r="G271" s="21">
        <f t="shared" si="171"/>
        <v>8072.1770547945207</v>
      </c>
      <c r="H271" s="21">
        <f>H260</f>
        <v>22700.933379887505</v>
      </c>
      <c r="I271" s="21">
        <f t="shared" si="173"/>
        <v>1393421.2436749069</v>
      </c>
      <c r="J271" s="26">
        <f t="shared" si="176"/>
        <v>9730</v>
      </c>
      <c r="K271" s="26">
        <f>SUM(M269*(Sheet1!C256/100)*(Sheet1!D256/365))</f>
        <v>8127.9579452054804</v>
      </c>
      <c r="L271" s="26">
        <f t="shared" si="174"/>
        <v>17857.957945205482</v>
      </c>
      <c r="M271" s="26">
        <f t="shared" si="177"/>
        <v>1398320</v>
      </c>
    </row>
    <row r="272" spans="1:13">
      <c r="A272" s="10"/>
      <c r="B272" s="11"/>
      <c r="C272" s="11"/>
      <c r="D272" s="29" t="s">
        <v>16</v>
      </c>
      <c r="E272" s="29">
        <v>18</v>
      </c>
      <c r="F272" s="12" t="s">
        <v>10</v>
      </c>
      <c r="G272" s="13" t="s">
        <v>11</v>
      </c>
      <c r="H272" s="13" t="s">
        <v>17</v>
      </c>
      <c r="I272" s="13" t="s">
        <v>13</v>
      </c>
      <c r="J272" s="27" t="s">
        <v>10</v>
      </c>
      <c r="K272" s="28" t="s">
        <v>11</v>
      </c>
      <c r="L272" s="28" t="s">
        <v>12</v>
      </c>
      <c r="M272" s="28" t="s">
        <v>13</v>
      </c>
    </row>
    <row r="273" spans="1:13">
      <c r="A273" s="10"/>
      <c r="B273" s="11"/>
      <c r="C273" s="11"/>
      <c r="D273" s="30"/>
      <c r="E273" s="30"/>
      <c r="F273" s="12">
        <f>SUM(F260:F271)</f>
        <v>173772.65720248566</v>
      </c>
      <c r="G273" s="13">
        <f>SUM(G260:G271)</f>
        <v>98638.543356164402</v>
      </c>
      <c r="H273" s="13">
        <f>F273+G273</f>
        <v>272411.20055865007</v>
      </c>
      <c r="I273" s="13">
        <f>A260-F273</f>
        <v>1341307.3427975143</v>
      </c>
      <c r="J273" s="28">
        <f>SUM(J260:J271)</f>
        <v>116760</v>
      </c>
      <c r="K273" s="28">
        <f>SUM(K260:K271)</f>
        <v>99133.373835616425</v>
      </c>
      <c r="L273" s="28">
        <f>SUM(L260:L271)</f>
        <v>215893.37383561642</v>
      </c>
      <c r="M273" s="28">
        <f>M271</f>
        <v>1398320</v>
      </c>
    </row>
    <row r="274" spans="1:13">
      <c r="A274" s="16"/>
      <c r="B274" s="17"/>
      <c r="C274" s="17"/>
      <c r="D274" s="17"/>
      <c r="E274" s="17"/>
      <c r="F274" s="16"/>
      <c r="G274" s="18"/>
      <c r="H274" s="18"/>
      <c r="I274" s="18"/>
      <c r="J274" s="18"/>
      <c r="K274" s="18"/>
      <c r="L274" s="18"/>
      <c r="M274" s="18"/>
    </row>
    <row r="275" spans="1:13">
      <c r="A275" s="19">
        <f>M271</f>
        <v>1398320</v>
      </c>
      <c r="B275" s="20">
        <f t="shared" ref="B275:B286" si="178">B260</f>
        <v>360</v>
      </c>
      <c r="C275" s="20">
        <f t="shared" ref="C275:C286" si="179">C110</f>
        <v>6.75</v>
      </c>
      <c r="D275" s="20">
        <v>31</v>
      </c>
      <c r="E275" s="2">
        <v>217</v>
      </c>
      <c r="F275" s="19">
        <f t="shared" ref="F275:F286" si="180">H275-G275</f>
        <v>14684.537215503944</v>
      </c>
      <c r="G275" s="21">
        <f t="shared" ref="G275:G286" si="181">SUM(A275*(C275/100)*D275/365)</f>
        <v>8016.3961643835619</v>
      </c>
      <c r="H275" s="21">
        <f t="shared" ref="H275:H285" si="182">H261</f>
        <v>22700.933379887505</v>
      </c>
      <c r="I275" s="21">
        <f t="shared" ref="I275:I286" si="183">A275-F275</f>
        <v>1383635.4627844961</v>
      </c>
      <c r="J275" s="26">
        <f>IF((MOD(J271,10))=0,(J271+0),J271-MOD(J271,10)+10)</f>
        <v>9730</v>
      </c>
      <c r="K275" s="26">
        <f>SUM(M273*(Sheet1!C260/100)*(Sheet1!D260/365))</f>
        <v>8016.3961643835619</v>
      </c>
      <c r="L275" s="26">
        <f t="shared" ref="L275:L286" si="184">J275+K275</f>
        <v>17746.396164383561</v>
      </c>
      <c r="M275" s="26">
        <f>M273-J275</f>
        <v>1388590</v>
      </c>
    </row>
    <row r="276" spans="1:13">
      <c r="A276" s="19">
        <f t="shared" ref="A276:A286" si="185">M275</f>
        <v>1388590</v>
      </c>
      <c r="B276" s="20">
        <f t="shared" si="178"/>
        <v>360</v>
      </c>
      <c r="C276" s="20">
        <f t="shared" si="179"/>
        <v>6.75</v>
      </c>
      <c r="D276" s="20">
        <v>28</v>
      </c>
      <c r="E276" s="2">
        <v>218</v>
      </c>
      <c r="F276" s="19">
        <f t="shared" si="180"/>
        <v>15510.700229202572</v>
      </c>
      <c r="G276" s="21">
        <f t="shared" si="181"/>
        <v>7190.2331506849332</v>
      </c>
      <c r="H276" s="21">
        <f t="shared" si="182"/>
        <v>22700.933379887505</v>
      </c>
      <c r="I276" s="21">
        <f t="shared" si="183"/>
        <v>1373079.2997707974</v>
      </c>
      <c r="J276" s="26">
        <f t="shared" ref="J276:J286" si="186">IF((MOD(J275,10))=0,(J275+0),J275-MOD(J275,10)+10)</f>
        <v>9730</v>
      </c>
      <c r="K276" s="26">
        <f>SUM(M275*(Sheet1!C261/100)*(Sheet1!D261/365))</f>
        <v>7190.2331506849332</v>
      </c>
      <c r="L276" s="26">
        <f t="shared" si="184"/>
        <v>16920.233150684933</v>
      </c>
      <c r="M276" s="26">
        <f t="shared" ref="M276:M286" si="187">M275-J276</f>
        <v>1378860</v>
      </c>
    </row>
    <row r="277" spans="1:13">
      <c r="A277" s="19">
        <f t="shared" si="185"/>
        <v>1378860</v>
      </c>
      <c r="B277" s="20">
        <f t="shared" si="178"/>
        <v>360</v>
      </c>
      <c r="C277" s="20">
        <f t="shared" si="179"/>
        <v>6.75</v>
      </c>
      <c r="D277" s="20">
        <v>31</v>
      </c>
      <c r="E277" s="2">
        <v>219</v>
      </c>
      <c r="F277" s="19">
        <f t="shared" si="180"/>
        <v>14796.098996325862</v>
      </c>
      <c r="G277" s="21">
        <f t="shared" si="181"/>
        <v>7904.8343835616442</v>
      </c>
      <c r="H277" s="21">
        <f t="shared" si="182"/>
        <v>22700.933379887505</v>
      </c>
      <c r="I277" s="21">
        <f t="shared" si="183"/>
        <v>1364063.9010036741</v>
      </c>
      <c r="J277" s="26">
        <f t="shared" si="186"/>
        <v>9730</v>
      </c>
      <c r="K277" s="26">
        <f>SUM(M276*(Sheet1!C262/100)*(Sheet1!D262/365))</f>
        <v>7904.8343835616442</v>
      </c>
      <c r="L277" s="26">
        <f t="shared" si="184"/>
        <v>17634.834383561643</v>
      </c>
      <c r="M277" s="26">
        <f t="shared" si="187"/>
        <v>1369130</v>
      </c>
    </row>
    <row r="278" spans="1:13">
      <c r="A278" s="19">
        <f t="shared" si="185"/>
        <v>1369130</v>
      </c>
      <c r="B278" s="20">
        <f t="shared" si="178"/>
        <v>360</v>
      </c>
      <c r="C278" s="20">
        <f t="shared" si="179"/>
        <v>6.75</v>
      </c>
      <c r="D278" s="20">
        <v>30</v>
      </c>
      <c r="E278" s="2">
        <v>220</v>
      </c>
      <c r="F278" s="19">
        <f t="shared" si="180"/>
        <v>15105.075160709421</v>
      </c>
      <c r="G278" s="21">
        <f t="shared" si="181"/>
        <v>7595.8582191780833</v>
      </c>
      <c r="H278" s="21">
        <f t="shared" si="182"/>
        <v>22700.933379887505</v>
      </c>
      <c r="I278" s="21">
        <f t="shared" si="183"/>
        <v>1354024.9248392906</v>
      </c>
      <c r="J278" s="26">
        <f t="shared" si="186"/>
        <v>9730</v>
      </c>
      <c r="K278" s="26">
        <f>SUM(M276*(Sheet1!C263/100)*(Sheet1!D263/365))</f>
        <v>7649.8397260273969</v>
      </c>
      <c r="L278" s="26">
        <f t="shared" si="184"/>
        <v>17379.839726027396</v>
      </c>
      <c r="M278" s="26">
        <f t="shared" si="187"/>
        <v>1359400</v>
      </c>
    </row>
    <row r="279" spans="1:13">
      <c r="A279" s="19">
        <f t="shared" si="185"/>
        <v>1359400</v>
      </c>
      <c r="B279" s="20">
        <f t="shared" si="178"/>
        <v>360</v>
      </c>
      <c r="C279" s="20">
        <f t="shared" si="179"/>
        <v>6.75</v>
      </c>
      <c r="D279" s="20">
        <v>31</v>
      </c>
      <c r="E279" s="2">
        <v>221</v>
      </c>
      <c r="F279" s="19">
        <f t="shared" si="180"/>
        <v>14907.660777147779</v>
      </c>
      <c r="G279" s="21">
        <f t="shared" si="181"/>
        <v>7793.2726027397257</v>
      </c>
      <c r="H279" s="21">
        <f t="shared" si="182"/>
        <v>22700.933379887505</v>
      </c>
      <c r="I279" s="21">
        <f t="shared" si="183"/>
        <v>1344492.3392228521</v>
      </c>
      <c r="J279" s="26">
        <f t="shared" si="186"/>
        <v>9730</v>
      </c>
      <c r="K279" s="26">
        <f>SUM(M277*(Sheet1!C264/100)*(Sheet1!D264/365))</f>
        <v>7849.0534931506854</v>
      </c>
      <c r="L279" s="26">
        <f t="shared" si="184"/>
        <v>17579.053493150685</v>
      </c>
      <c r="M279" s="26">
        <f t="shared" si="187"/>
        <v>1349670</v>
      </c>
    </row>
    <row r="280" spans="1:13">
      <c r="A280" s="19">
        <f t="shared" si="185"/>
        <v>1349670</v>
      </c>
      <c r="B280" s="20">
        <f t="shared" si="178"/>
        <v>360</v>
      </c>
      <c r="C280" s="20">
        <f t="shared" si="179"/>
        <v>6.75</v>
      </c>
      <c r="D280" s="20">
        <v>30</v>
      </c>
      <c r="E280" s="2">
        <v>222</v>
      </c>
      <c r="F280" s="19">
        <f t="shared" si="180"/>
        <v>15213.038174408053</v>
      </c>
      <c r="G280" s="21">
        <f t="shared" si="181"/>
        <v>7487.8952054794518</v>
      </c>
      <c r="H280" s="21">
        <f t="shared" si="182"/>
        <v>22700.933379887505</v>
      </c>
      <c r="I280" s="21">
        <f t="shared" si="183"/>
        <v>1334456.961825592</v>
      </c>
      <c r="J280" s="26">
        <f t="shared" si="186"/>
        <v>9730</v>
      </c>
      <c r="K280" s="26">
        <f>SUM(M278*(Sheet1!C265/100)*(Sheet1!D265/365))</f>
        <v>7541.8767123287671</v>
      </c>
      <c r="L280" s="26">
        <f t="shared" si="184"/>
        <v>17271.876712328769</v>
      </c>
      <c r="M280" s="26">
        <f t="shared" si="187"/>
        <v>1339940</v>
      </c>
    </row>
    <row r="281" spans="1:13">
      <c r="A281" s="19">
        <f t="shared" si="185"/>
        <v>1339940</v>
      </c>
      <c r="B281" s="20">
        <f t="shared" si="178"/>
        <v>360</v>
      </c>
      <c r="C281" s="20">
        <f t="shared" si="179"/>
        <v>6.75</v>
      </c>
      <c r="D281" s="20">
        <v>31</v>
      </c>
      <c r="E281" s="2">
        <v>223</v>
      </c>
      <c r="F281" s="19">
        <f t="shared" si="180"/>
        <v>15019.222557969697</v>
      </c>
      <c r="G281" s="21">
        <f t="shared" si="181"/>
        <v>7681.710821917809</v>
      </c>
      <c r="H281" s="21">
        <f t="shared" si="182"/>
        <v>22700.933379887505</v>
      </c>
      <c r="I281" s="21">
        <f t="shared" si="183"/>
        <v>1324920.7774420304</v>
      </c>
      <c r="J281" s="26">
        <f t="shared" si="186"/>
        <v>9730</v>
      </c>
      <c r="K281" s="26">
        <f>SUM(M279*(Sheet1!C266/100)*(Sheet1!D266/365))</f>
        <v>7737.4917123287678</v>
      </c>
      <c r="L281" s="26">
        <f t="shared" si="184"/>
        <v>17467.491712328767</v>
      </c>
      <c r="M281" s="26">
        <f t="shared" si="187"/>
        <v>1330210</v>
      </c>
    </row>
    <row r="282" spans="1:13">
      <c r="A282" s="19">
        <f t="shared" si="185"/>
        <v>1330210</v>
      </c>
      <c r="B282" s="20">
        <f t="shared" si="178"/>
        <v>360</v>
      </c>
      <c r="C282" s="20">
        <f t="shared" si="179"/>
        <v>6.75</v>
      </c>
      <c r="D282" s="20">
        <v>31</v>
      </c>
      <c r="E282" s="2">
        <v>224</v>
      </c>
      <c r="F282" s="19">
        <f t="shared" si="180"/>
        <v>15075.003448380656</v>
      </c>
      <c r="G282" s="21">
        <f t="shared" si="181"/>
        <v>7625.9299315068502</v>
      </c>
      <c r="H282" s="21">
        <f t="shared" si="182"/>
        <v>22700.933379887505</v>
      </c>
      <c r="I282" s="21">
        <f t="shared" si="183"/>
        <v>1315134.9965516194</v>
      </c>
      <c r="J282" s="26">
        <f t="shared" si="186"/>
        <v>9730</v>
      </c>
      <c r="K282" s="26">
        <f>SUM(M280*(Sheet1!C267/100)*(Sheet1!D267/365))</f>
        <v>7681.710821917809</v>
      </c>
      <c r="L282" s="26">
        <f t="shared" si="184"/>
        <v>17411.710821917808</v>
      </c>
      <c r="M282" s="26">
        <f t="shared" si="187"/>
        <v>1320480</v>
      </c>
    </row>
    <row r="283" spans="1:13">
      <c r="A283" s="19">
        <f t="shared" si="185"/>
        <v>1320480</v>
      </c>
      <c r="B283" s="20">
        <f t="shared" si="178"/>
        <v>360</v>
      </c>
      <c r="C283" s="20">
        <f t="shared" si="179"/>
        <v>6.75</v>
      </c>
      <c r="D283" s="20">
        <v>30</v>
      </c>
      <c r="E283" s="2">
        <v>225</v>
      </c>
      <c r="F283" s="19">
        <f t="shared" si="180"/>
        <v>15374.982694955997</v>
      </c>
      <c r="G283" s="21">
        <f t="shared" si="181"/>
        <v>7325.9506849315085</v>
      </c>
      <c r="H283" s="21">
        <f t="shared" si="182"/>
        <v>22700.933379887505</v>
      </c>
      <c r="I283" s="21">
        <f t="shared" si="183"/>
        <v>1305105.017305044</v>
      </c>
      <c r="J283" s="26">
        <f t="shared" si="186"/>
        <v>9730</v>
      </c>
      <c r="K283" s="26">
        <f>SUM(M281*(Sheet1!C268/100)*(Sheet1!D268/365))</f>
        <v>7379.932191780822</v>
      </c>
      <c r="L283" s="26">
        <f t="shared" si="184"/>
        <v>17109.932191780823</v>
      </c>
      <c r="M283" s="26">
        <f t="shared" si="187"/>
        <v>1310750</v>
      </c>
    </row>
    <row r="284" spans="1:13">
      <c r="A284" s="19">
        <f t="shared" si="185"/>
        <v>1310750</v>
      </c>
      <c r="B284" s="20">
        <f t="shared" si="178"/>
        <v>360</v>
      </c>
      <c r="C284" s="20">
        <f t="shared" si="179"/>
        <v>6.75</v>
      </c>
      <c r="D284" s="20">
        <v>31</v>
      </c>
      <c r="E284" s="2">
        <v>226</v>
      </c>
      <c r="F284" s="19">
        <f t="shared" si="180"/>
        <v>15186.565229202573</v>
      </c>
      <c r="G284" s="21">
        <f t="shared" si="181"/>
        <v>7514.3681506849316</v>
      </c>
      <c r="H284" s="21">
        <f t="shared" si="182"/>
        <v>22700.933379887505</v>
      </c>
      <c r="I284" s="21">
        <f t="shared" si="183"/>
        <v>1295563.4347707974</v>
      </c>
      <c r="J284" s="26">
        <f t="shared" si="186"/>
        <v>9730</v>
      </c>
      <c r="K284" s="26">
        <f>SUM(M282*(Sheet1!C269/100)*(Sheet1!D269/365))</f>
        <v>7570.1490410958913</v>
      </c>
      <c r="L284" s="26">
        <f t="shared" si="184"/>
        <v>17300.14904109589</v>
      </c>
      <c r="M284" s="26">
        <f t="shared" si="187"/>
        <v>1301020</v>
      </c>
    </row>
    <row r="285" spans="1:13">
      <c r="A285" s="19">
        <f t="shared" si="185"/>
        <v>1301020</v>
      </c>
      <c r="B285" s="20">
        <f t="shared" si="178"/>
        <v>360</v>
      </c>
      <c r="C285" s="20">
        <f t="shared" si="179"/>
        <v>6.75</v>
      </c>
      <c r="D285" s="20">
        <v>30</v>
      </c>
      <c r="E285" s="2">
        <v>227</v>
      </c>
      <c r="F285" s="19">
        <f t="shared" si="180"/>
        <v>15482.945708654628</v>
      </c>
      <c r="G285" s="21">
        <f t="shared" si="181"/>
        <v>7217.9876712328769</v>
      </c>
      <c r="H285" s="21">
        <f t="shared" si="182"/>
        <v>22700.933379887505</v>
      </c>
      <c r="I285" s="21">
        <f t="shared" si="183"/>
        <v>1285537.0542913454</v>
      </c>
      <c r="J285" s="26">
        <f t="shared" si="186"/>
        <v>9730</v>
      </c>
      <c r="K285" s="26">
        <f>SUM(M283*(Sheet1!C270/100)*(Sheet1!D270/365))</f>
        <v>7271.9691780821913</v>
      </c>
      <c r="L285" s="26">
        <f t="shared" si="184"/>
        <v>17001.969178082192</v>
      </c>
      <c r="M285" s="26">
        <f t="shared" si="187"/>
        <v>1291290</v>
      </c>
    </row>
    <row r="286" spans="1:13">
      <c r="A286" s="19">
        <f t="shared" si="185"/>
        <v>1291290</v>
      </c>
      <c r="B286" s="20">
        <f t="shared" si="178"/>
        <v>360</v>
      </c>
      <c r="C286" s="20">
        <f t="shared" si="179"/>
        <v>6.75</v>
      </c>
      <c r="D286" s="20">
        <v>31</v>
      </c>
      <c r="E286" s="2">
        <v>228</v>
      </c>
      <c r="F286" s="19">
        <f t="shared" si="180"/>
        <v>15298.127010024491</v>
      </c>
      <c r="G286" s="21">
        <f t="shared" si="181"/>
        <v>7402.806369863014</v>
      </c>
      <c r="H286" s="21">
        <f>H275</f>
        <v>22700.933379887505</v>
      </c>
      <c r="I286" s="21">
        <f t="shared" si="183"/>
        <v>1275991.8729899756</v>
      </c>
      <c r="J286" s="26">
        <f t="shared" si="186"/>
        <v>9730</v>
      </c>
      <c r="K286" s="26">
        <f>SUM(M284*(Sheet1!C271/100)*(Sheet1!D271/365))</f>
        <v>7458.5872602739728</v>
      </c>
      <c r="L286" s="26">
        <f t="shared" si="184"/>
        <v>17188.587260273973</v>
      </c>
      <c r="M286" s="26">
        <f t="shared" si="187"/>
        <v>1281560</v>
      </c>
    </row>
    <row r="287" spans="1:13">
      <c r="A287" s="10"/>
      <c r="B287" s="11"/>
      <c r="C287" s="11"/>
      <c r="D287" s="29" t="s">
        <v>16</v>
      </c>
      <c r="E287" s="29">
        <v>19</v>
      </c>
      <c r="F287" s="12" t="s">
        <v>10</v>
      </c>
      <c r="G287" s="13" t="s">
        <v>11</v>
      </c>
      <c r="H287" s="13" t="s">
        <v>17</v>
      </c>
      <c r="I287" s="13" t="s">
        <v>13</v>
      </c>
      <c r="J287" s="27" t="s">
        <v>10</v>
      </c>
      <c r="K287" s="28" t="s">
        <v>11</v>
      </c>
      <c r="L287" s="28" t="s">
        <v>12</v>
      </c>
      <c r="M287" s="28" t="s">
        <v>13</v>
      </c>
    </row>
    <row r="288" spans="1:13">
      <c r="A288" s="10"/>
      <c r="B288" s="11"/>
      <c r="C288" s="11"/>
      <c r="D288" s="30"/>
      <c r="E288" s="30"/>
      <c r="F288" s="12">
        <f>SUM(F275:F286)</f>
        <v>181653.95720248565</v>
      </c>
      <c r="G288" s="13">
        <f>SUM(G275:G286)</f>
        <v>90757.243356164399</v>
      </c>
      <c r="H288" s="13">
        <f>F288+G288</f>
        <v>272411.20055865007</v>
      </c>
      <c r="I288" s="13">
        <f>A275-F288</f>
        <v>1216666.0427975142</v>
      </c>
      <c r="J288" s="28">
        <f>SUM(J275:J286)</f>
        <v>116760</v>
      </c>
      <c r="K288" s="28">
        <f>SUM(K275:K286)</f>
        <v>91252.073835616437</v>
      </c>
      <c r="L288" s="28">
        <f>SUM(L275:L286)</f>
        <v>208012.07383561644</v>
      </c>
      <c r="M288" s="28">
        <f>M286</f>
        <v>1281560</v>
      </c>
    </row>
    <row r="289" spans="1:13">
      <c r="A289" s="16"/>
      <c r="B289" s="17"/>
      <c r="C289" s="17"/>
      <c r="D289" s="17"/>
      <c r="E289" s="17"/>
      <c r="F289" s="16"/>
      <c r="G289" s="18"/>
      <c r="H289" s="18"/>
      <c r="I289" s="18"/>
      <c r="J289" s="18"/>
      <c r="K289" s="18"/>
      <c r="L289" s="18"/>
      <c r="M289" s="18"/>
    </row>
    <row r="290" spans="1:13">
      <c r="A290" s="19">
        <f>M286</f>
        <v>1281560</v>
      </c>
      <c r="B290" s="20">
        <f t="shared" ref="B290:B301" si="188">B275</f>
        <v>360</v>
      </c>
      <c r="C290" s="20">
        <f t="shared" ref="C290:C301" si="189">C125</f>
        <v>6.75</v>
      </c>
      <c r="D290" s="20">
        <v>31</v>
      </c>
      <c r="E290" s="2">
        <v>229</v>
      </c>
      <c r="F290" s="19">
        <f t="shared" ref="F290:F301" si="190">H290-G290</f>
        <v>15353.90790043545</v>
      </c>
      <c r="G290" s="21">
        <f t="shared" ref="G290:G301" si="191">SUM(A290*(C290/100)*D290/365)</f>
        <v>7347.0254794520552</v>
      </c>
      <c r="H290" s="21">
        <f t="shared" ref="H290:H300" si="192">H276</f>
        <v>22700.933379887505</v>
      </c>
      <c r="I290" s="21">
        <f t="shared" ref="I290:I301" si="193">A290-F290</f>
        <v>1266206.0920995646</v>
      </c>
      <c r="J290" s="26">
        <f>IF((MOD(J286,10))=0,(J286+0),J286-MOD(J286,10)+10)</f>
        <v>9730</v>
      </c>
      <c r="K290" s="26">
        <f>SUM(M288*(Sheet1!C275/100)*(Sheet1!D275/365))</f>
        <v>7347.0254794520552</v>
      </c>
      <c r="L290" s="26">
        <f t="shared" ref="L290:L301" si="194">J290+K290</f>
        <v>17077.025479452055</v>
      </c>
      <c r="M290" s="26">
        <f>M288-J290</f>
        <v>1271830</v>
      </c>
    </row>
    <row r="291" spans="1:13">
      <c r="A291" s="19">
        <f t="shared" ref="A291:A301" si="195">M290</f>
        <v>1271830</v>
      </c>
      <c r="B291" s="20">
        <f t="shared" si="188"/>
        <v>360</v>
      </c>
      <c r="C291" s="20">
        <f t="shared" si="189"/>
        <v>6.75</v>
      </c>
      <c r="D291" s="20">
        <v>28</v>
      </c>
      <c r="E291" s="2">
        <v>230</v>
      </c>
      <c r="F291" s="19">
        <f t="shared" si="190"/>
        <v>16115.293105914901</v>
      </c>
      <c r="G291" s="21">
        <f t="shared" si="191"/>
        <v>6585.6402739726036</v>
      </c>
      <c r="H291" s="21">
        <f t="shared" si="192"/>
        <v>22700.933379887505</v>
      </c>
      <c r="I291" s="21">
        <f t="shared" si="193"/>
        <v>1255714.706894085</v>
      </c>
      <c r="J291" s="26">
        <f t="shared" ref="J291:J301" si="196">IF((MOD(J290,10))=0,(J290+0),J290-MOD(J290,10)+10)</f>
        <v>9730</v>
      </c>
      <c r="K291" s="26">
        <f>SUM(M290*(Sheet1!C276/100)*(Sheet1!D276/365))</f>
        <v>6585.6402739726036</v>
      </c>
      <c r="L291" s="26">
        <f t="shared" si="194"/>
        <v>16315.640273972604</v>
      </c>
      <c r="M291" s="26">
        <f t="shared" ref="M291:M301" si="197">M290-J291</f>
        <v>1262100</v>
      </c>
    </row>
    <row r="292" spans="1:13">
      <c r="A292" s="19">
        <f t="shared" si="195"/>
        <v>1262100</v>
      </c>
      <c r="B292" s="20">
        <f t="shared" si="188"/>
        <v>360</v>
      </c>
      <c r="C292" s="20">
        <f t="shared" si="189"/>
        <v>6.75</v>
      </c>
      <c r="D292" s="20">
        <v>31</v>
      </c>
      <c r="E292" s="2">
        <v>231</v>
      </c>
      <c r="F292" s="19">
        <f t="shared" si="190"/>
        <v>15465.469681257367</v>
      </c>
      <c r="G292" s="21">
        <f t="shared" si="191"/>
        <v>7235.4636986301366</v>
      </c>
      <c r="H292" s="21">
        <f t="shared" si="192"/>
        <v>22700.933379887505</v>
      </c>
      <c r="I292" s="21">
        <f t="shared" si="193"/>
        <v>1246634.5303187426</v>
      </c>
      <c r="J292" s="26">
        <f t="shared" si="196"/>
        <v>9730</v>
      </c>
      <c r="K292" s="26">
        <f>SUM(M291*(Sheet1!C277/100)*(Sheet1!D277/365))</f>
        <v>7235.4636986301366</v>
      </c>
      <c r="L292" s="26">
        <f t="shared" si="194"/>
        <v>16965.463698630138</v>
      </c>
      <c r="M292" s="26">
        <f t="shared" si="197"/>
        <v>1252370</v>
      </c>
    </row>
    <row r="293" spans="1:13">
      <c r="A293" s="19">
        <f t="shared" si="195"/>
        <v>1252370</v>
      </c>
      <c r="B293" s="20">
        <f t="shared" si="188"/>
        <v>360</v>
      </c>
      <c r="C293" s="20">
        <f t="shared" si="189"/>
        <v>6.75</v>
      </c>
      <c r="D293" s="20">
        <v>30</v>
      </c>
      <c r="E293" s="2">
        <v>232</v>
      </c>
      <c r="F293" s="19">
        <f t="shared" si="190"/>
        <v>15752.853242901205</v>
      </c>
      <c r="G293" s="21">
        <f t="shared" si="191"/>
        <v>6948.0801369863011</v>
      </c>
      <c r="H293" s="21">
        <f t="shared" si="192"/>
        <v>22700.933379887505</v>
      </c>
      <c r="I293" s="21">
        <f t="shared" si="193"/>
        <v>1236617.1467570988</v>
      </c>
      <c r="J293" s="26">
        <f t="shared" si="196"/>
        <v>9730</v>
      </c>
      <c r="K293" s="26">
        <f>SUM(M291*(Sheet1!C278/100)*(Sheet1!D278/365))</f>
        <v>7002.0616438356165</v>
      </c>
      <c r="L293" s="26">
        <f t="shared" si="194"/>
        <v>16732.061643835616</v>
      </c>
      <c r="M293" s="26">
        <f t="shared" si="197"/>
        <v>1242640</v>
      </c>
    </row>
    <row r="294" spans="1:13">
      <c r="A294" s="19">
        <f t="shared" si="195"/>
        <v>1242640</v>
      </c>
      <c r="B294" s="20">
        <f t="shared" si="188"/>
        <v>360</v>
      </c>
      <c r="C294" s="20">
        <f t="shared" si="189"/>
        <v>6.75</v>
      </c>
      <c r="D294" s="20">
        <v>31</v>
      </c>
      <c r="E294" s="2">
        <v>233</v>
      </c>
      <c r="F294" s="19">
        <f t="shared" si="190"/>
        <v>15577.031462079285</v>
      </c>
      <c r="G294" s="21">
        <f t="shared" si="191"/>
        <v>7123.9019178082199</v>
      </c>
      <c r="H294" s="21">
        <f t="shared" si="192"/>
        <v>22700.933379887505</v>
      </c>
      <c r="I294" s="21">
        <f t="shared" si="193"/>
        <v>1227062.9685379206</v>
      </c>
      <c r="J294" s="26">
        <f t="shared" si="196"/>
        <v>9730</v>
      </c>
      <c r="K294" s="26">
        <f>SUM(M292*(Sheet1!C279/100)*(Sheet1!D279/365))</f>
        <v>7179.6828082191787</v>
      </c>
      <c r="L294" s="26">
        <f t="shared" si="194"/>
        <v>16909.682808219179</v>
      </c>
      <c r="M294" s="26">
        <f t="shared" si="197"/>
        <v>1232910</v>
      </c>
    </row>
    <row r="295" spans="1:13">
      <c r="A295" s="19">
        <f t="shared" si="195"/>
        <v>1232910</v>
      </c>
      <c r="B295" s="20">
        <f t="shared" si="188"/>
        <v>360</v>
      </c>
      <c r="C295" s="20">
        <f t="shared" si="189"/>
        <v>6.75</v>
      </c>
      <c r="D295" s="20">
        <v>30</v>
      </c>
      <c r="E295" s="2">
        <v>234</v>
      </c>
      <c r="F295" s="19">
        <f t="shared" si="190"/>
        <v>15860.816256599834</v>
      </c>
      <c r="G295" s="21">
        <f t="shared" si="191"/>
        <v>6840.1171232876713</v>
      </c>
      <c r="H295" s="21">
        <f t="shared" si="192"/>
        <v>22700.933379887505</v>
      </c>
      <c r="I295" s="21">
        <f t="shared" si="193"/>
        <v>1217049.1837434003</v>
      </c>
      <c r="J295" s="26">
        <f t="shared" si="196"/>
        <v>9730</v>
      </c>
      <c r="K295" s="26">
        <f>SUM(M293*(Sheet1!C280/100)*(Sheet1!D280/365))</f>
        <v>6894.0986301369867</v>
      </c>
      <c r="L295" s="26">
        <f t="shared" si="194"/>
        <v>16624.098630136985</v>
      </c>
      <c r="M295" s="26">
        <f t="shared" si="197"/>
        <v>1223180</v>
      </c>
    </row>
    <row r="296" spans="1:13">
      <c r="A296" s="19">
        <f t="shared" si="195"/>
        <v>1223180</v>
      </c>
      <c r="B296" s="20">
        <f t="shared" si="188"/>
        <v>360</v>
      </c>
      <c r="C296" s="20">
        <f t="shared" si="189"/>
        <v>6.75</v>
      </c>
      <c r="D296" s="20">
        <v>31</v>
      </c>
      <c r="E296" s="2">
        <v>235</v>
      </c>
      <c r="F296" s="19">
        <f t="shared" si="190"/>
        <v>15688.593242901203</v>
      </c>
      <c r="G296" s="21">
        <f t="shared" si="191"/>
        <v>7012.3401369863022</v>
      </c>
      <c r="H296" s="21">
        <f t="shared" si="192"/>
        <v>22700.933379887505</v>
      </c>
      <c r="I296" s="21">
        <f t="shared" si="193"/>
        <v>1207491.4067570989</v>
      </c>
      <c r="J296" s="26">
        <f t="shared" si="196"/>
        <v>9730</v>
      </c>
      <c r="K296" s="26">
        <f>SUM(M294*(Sheet1!C281/100)*(Sheet1!D281/365))</f>
        <v>7068.1210273972601</v>
      </c>
      <c r="L296" s="26">
        <f t="shared" si="194"/>
        <v>16798.121027397261</v>
      </c>
      <c r="M296" s="26">
        <f t="shared" si="197"/>
        <v>1213450</v>
      </c>
    </row>
    <row r="297" spans="1:13">
      <c r="A297" s="19">
        <f t="shared" si="195"/>
        <v>1213450</v>
      </c>
      <c r="B297" s="20">
        <f t="shared" si="188"/>
        <v>360</v>
      </c>
      <c r="C297" s="20">
        <f t="shared" si="189"/>
        <v>6.75</v>
      </c>
      <c r="D297" s="20">
        <v>31</v>
      </c>
      <c r="E297" s="2">
        <v>236</v>
      </c>
      <c r="F297" s="19">
        <f t="shared" si="190"/>
        <v>15744.374133312162</v>
      </c>
      <c r="G297" s="21">
        <f t="shared" si="191"/>
        <v>6956.5592465753425</v>
      </c>
      <c r="H297" s="21">
        <f t="shared" si="192"/>
        <v>22700.933379887505</v>
      </c>
      <c r="I297" s="21">
        <f t="shared" si="193"/>
        <v>1197705.6258666879</v>
      </c>
      <c r="J297" s="26">
        <f t="shared" si="196"/>
        <v>9730</v>
      </c>
      <c r="K297" s="26">
        <f>SUM(M295*(Sheet1!C282/100)*(Sheet1!D282/365))</f>
        <v>7012.3401369863022</v>
      </c>
      <c r="L297" s="26">
        <f t="shared" si="194"/>
        <v>16742.340136986302</v>
      </c>
      <c r="M297" s="26">
        <f t="shared" si="197"/>
        <v>1203720</v>
      </c>
    </row>
    <row r="298" spans="1:13">
      <c r="A298" s="19">
        <f t="shared" si="195"/>
        <v>1203720</v>
      </c>
      <c r="B298" s="20">
        <f t="shared" si="188"/>
        <v>360</v>
      </c>
      <c r="C298" s="20">
        <f t="shared" si="189"/>
        <v>6.75</v>
      </c>
      <c r="D298" s="20">
        <v>30</v>
      </c>
      <c r="E298" s="2">
        <v>237</v>
      </c>
      <c r="F298" s="19">
        <f t="shared" si="190"/>
        <v>16022.760777147778</v>
      </c>
      <c r="G298" s="21">
        <f t="shared" si="191"/>
        <v>6678.1726027397262</v>
      </c>
      <c r="H298" s="21">
        <f t="shared" si="192"/>
        <v>22700.933379887505</v>
      </c>
      <c r="I298" s="21">
        <f t="shared" si="193"/>
        <v>1187697.2392228523</v>
      </c>
      <c r="J298" s="26">
        <f t="shared" si="196"/>
        <v>9730</v>
      </c>
      <c r="K298" s="26">
        <f>SUM(M296*(Sheet1!C283/100)*(Sheet1!D283/365))</f>
        <v>6732.1541095890407</v>
      </c>
      <c r="L298" s="26">
        <f t="shared" si="194"/>
        <v>16462.154109589042</v>
      </c>
      <c r="M298" s="26">
        <f t="shared" si="197"/>
        <v>1193990</v>
      </c>
    </row>
    <row r="299" spans="1:13">
      <c r="A299" s="19">
        <f t="shared" si="195"/>
        <v>1193990</v>
      </c>
      <c r="B299" s="20">
        <f t="shared" si="188"/>
        <v>360</v>
      </c>
      <c r="C299" s="20">
        <f t="shared" si="189"/>
        <v>6.75</v>
      </c>
      <c r="D299" s="20">
        <v>31</v>
      </c>
      <c r="E299" s="2">
        <v>238</v>
      </c>
      <c r="F299" s="19">
        <f t="shared" si="190"/>
        <v>15855.935914134079</v>
      </c>
      <c r="G299" s="21">
        <f t="shared" si="191"/>
        <v>6844.9974657534249</v>
      </c>
      <c r="H299" s="21">
        <f t="shared" si="192"/>
        <v>22700.933379887505</v>
      </c>
      <c r="I299" s="21">
        <f t="shared" si="193"/>
        <v>1178134.0640858659</v>
      </c>
      <c r="J299" s="26">
        <f t="shared" si="196"/>
        <v>9730</v>
      </c>
      <c r="K299" s="26">
        <f>SUM(M297*(Sheet1!C284/100)*(Sheet1!D284/365))</f>
        <v>6900.7783561643837</v>
      </c>
      <c r="L299" s="26">
        <f t="shared" si="194"/>
        <v>16630.778356164385</v>
      </c>
      <c r="M299" s="26">
        <f t="shared" si="197"/>
        <v>1184260</v>
      </c>
    </row>
    <row r="300" spans="1:13">
      <c r="A300" s="19">
        <f t="shared" si="195"/>
        <v>1184260</v>
      </c>
      <c r="B300" s="20">
        <f t="shared" si="188"/>
        <v>360</v>
      </c>
      <c r="C300" s="20">
        <f t="shared" si="189"/>
        <v>6.75</v>
      </c>
      <c r="D300" s="20">
        <v>30</v>
      </c>
      <c r="E300" s="2">
        <v>239</v>
      </c>
      <c r="F300" s="19">
        <f t="shared" si="190"/>
        <v>16130.723790846409</v>
      </c>
      <c r="G300" s="21">
        <f t="shared" si="191"/>
        <v>6570.2095890410956</v>
      </c>
      <c r="H300" s="21">
        <f t="shared" si="192"/>
        <v>22700.933379887505</v>
      </c>
      <c r="I300" s="21">
        <f t="shared" si="193"/>
        <v>1168129.2762091537</v>
      </c>
      <c r="J300" s="26">
        <f t="shared" si="196"/>
        <v>9730</v>
      </c>
      <c r="K300" s="26">
        <f>SUM(M298*(Sheet1!C285/100)*(Sheet1!D285/365))</f>
        <v>6624.1910958904118</v>
      </c>
      <c r="L300" s="26">
        <f t="shared" si="194"/>
        <v>16354.191095890412</v>
      </c>
      <c r="M300" s="26">
        <f t="shared" si="197"/>
        <v>1174530</v>
      </c>
    </row>
    <row r="301" spans="1:13">
      <c r="A301" s="19">
        <f t="shared" si="195"/>
        <v>1174530</v>
      </c>
      <c r="B301" s="20">
        <f t="shared" si="188"/>
        <v>360</v>
      </c>
      <c r="C301" s="20">
        <f t="shared" si="189"/>
        <v>6.75</v>
      </c>
      <c r="D301" s="20">
        <v>31</v>
      </c>
      <c r="E301" s="2">
        <v>240</v>
      </c>
      <c r="F301" s="19">
        <f t="shared" si="190"/>
        <v>15967.497694955997</v>
      </c>
      <c r="G301" s="21">
        <f t="shared" si="191"/>
        <v>6733.4356849315081</v>
      </c>
      <c r="H301" s="21">
        <f>H290</f>
        <v>22700.933379887505</v>
      </c>
      <c r="I301" s="21">
        <f t="shared" si="193"/>
        <v>1158562.5023050441</v>
      </c>
      <c r="J301" s="26">
        <f t="shared" si="196"/>
        <v>9730</v>
      </c>
      <c r="K301" s="26">
        <f>SUM(M299*(Sheet1!C286/100)*(Sheet1!D286/365))</f>
        <v>6789.2165753424661</v>
      </c>
      <c r="L301" s="26">
        <f t="shared" si="194"/>
        <v>16519.216575342467</v>
      </c>
      <c r="M301" s="26">
        <f t="shared" si="197"/>
        <v>1164800</v>
      </c>
    </row>
    <row r="302" spans="1:13">
      <c r="A302" s="10"/>
      <c r="B302" s="11"/>
      <c r="C302" s="11"/>
      <c r="D302" s="29" t="s">
        <v>16</v>
      </c>
      <c r="E302" s="29">
        <v>20</v>
      </c>
      <c r="F302" s="12" t="s">
        <v>10</v>
      </c>
      <c r="G302" s="13" t="s">
        <v>11</v>
      </c>
      <c r="H302" s="13" t="s">
        <v>17</v>
      </c>
      <c r="I302" s="13" t="s">
        <v>13</v>
      </c>
      <c r="J302" s="27" t="s">
        <v>10</v>
      </c>
      <c r="K302" s="28" t="s">
        <v>11</v>
      </c>
      <c r="L302" s="28" t="s">
        <v>12</v>
      </c>
      <c r="M302" s="28" t="s">
        <v>13</v>
      </c>
    </row>
    <row r="303" spans="1:13">
      <c r="A303" s="10"/>
      <c r="B303" s="11"/>
      <c r="C303" s="11"/>
      <c r="D303" s="30"/>
      <c r="E303" s="30"/>
      <c r="F303" s="12">
        <f>SUM(F290:F301)</f>
        <v>189535.25720248566</v>
      </c>
      <c r="G303" s="13">
        <f>SUM(G290:G301)</f>
        <v>82875.943356164382</v>
      </c>
      <c r="H303" s="13">
        <f>F303+G303</f>
        <v>272411.20055865007</v>
      </c>
      <c r="I303" s="13">
        <f>A290-F303</f>
        <v>1092024.7427975144</v>
      </c>
      <c r="J303" s="28">
        <f>SUM(J290:J301)</f>
        <v>116760</v>
      </c>
      <c r="K303" s="28">
        <f>SUM(K290:K301)</f>
        <v>83370.773835616448</v>
      </c>
      <c r="L303" s="28">
        <f>SUM(L290:L301)</f>
        <v>200130.77383561645</v>
      </c>
      <c r="M303" s="28">
        <f>M301</f>
        <v>1164800</v>
      </c>
    </row>
    <row r="304" spans="1:13">
      <c r="A304" s="16"/>
      <c r="B304" s="17"/>
      <c r="C304" s="17"/>
      <c r="D304" s="17"/>
      <c r="E304" s="17"/>
      <c r="F304" s="16"/>
      <c r="G304" s="18"/>
      <c r="H304" s="18"/>
      <c r="I304" s="18"/>
      <c r="J304" s="18"/>
      <c r="K304" s="18"/>
      <c r="L304" s="18"/>
      <c r="M304" s="18"/>
    </row>
    <row r="305" spans="1:13">
      <c r="A305" s="19">
        <f>M301</f>
        <v>1164800</v>
      </c>
      <c r="B305" s="20">
        <f t="shared" ref="B305:B316" si="198">B290</f>
        <v>360</v>
      </c>
      <c r="C305" s="20">
        <f t="shared" ref="C305:C316" si="199">C140</f>
        <v>6.75</v>
      </c>
      <c r="D305" s="20">
        <v>31</v>
      </c>
      <c r="E305" s="2">
        <v>241</v>
      </c>
      <c r="F305" s="19">
        <f t="shared" ref="F305:F316" si="200">H305-G305</f>
        <v>16023.278585366957</v>
      </c>
      <c r="G305" s="21">
        <f t="shared" ref="G305:G316" si="201">SUM(A305*(C305/100)*D305/365)</f>
        <v>6677.6547945205475</v>
      </c>
      <c r="H305" s="21">
        <f t="shared" ref="H305:H315" si="202">H291</f>
        <v>22700.933379887505</v>
      </c>
      <c r="I305" s="21">
        <f t="shared" ref="I305:I316" si="203">A305-F305</f>
        <v>1148776.7214146331</v>
      </c>
      <c r="J305" s="26">
        <f>IF((MOD(J301,10))=0,(J301+0),J301-MOD(J301,10)+10)</f>
        <v>9730</v>
      </c>
      <c r="K305" s="26">
        <f>SUM(M303*(Sheet1!C290/100)*(Sheet1!D290/365))</f>
        <v>6677.6547945205475</v>
      </c>
      <c r="L305" s="26">
        <f t="shared" ref="L305:L316" si="204">J305+K305</f>
        <v>16407.654794520546</v>
      </c>
      <c r="M305" s="26">
        <f>M303-J305</f>
        <v>1155070</v>
      </c>
    </row>
    <row r="306" spans="1:13">
      <c r="A306" s="19">
        <f t="shared" ref="A306:A316" si="205">M305</f>
        <v>1155070</v>
      </c>
      <c r="B306" s="20">
        <f t="shared" si="198"/>
        <v>360</v>
      </c>
      <c r="C306" s="20">
        <f t="shared" si="199"/>
        <v>6.75</v>
      </c>
      <c r="D306" s="20">
        <v>28</v>
      </c>
      <c r="E306" s="2">
        <v>242</v>
      </c>
      <c r="F306" s="19">
        <f t="shared" si="200"/>
        <v>16719.885982627231</v>
      </c>
      <c r="G306" s="21">
        <f t="shared" si="201"/>
        <v>5981.0473972602749</v>
      </c>
      <c r="H306" s="21">
        <f t="shared" si="202"/>
        <v>22700.933379887505</v>
      </c>
      <c r="I306" s="21">
        <f t="shared" si="203"/>
        <v>1138350.1140173727</v>
      </c>
      <c r="J306" s="26">
        <f t="shared" ref="J306:J316" si="206">IF((MOD(J305,10))=0,(J305+0),J305-MOD(J305,10)+10)</f>
        <v>9730</v>
      </c>
      <c r="K306" s="26">
        <f>SUM(M305*(Sheet1!C291/100)*(Sheet1!D291/365))</f>
        <v>5981.0473972602749</v>
      </c>
      <c r="L306" s="26">
        <f t="shared" si="204"/>
        <v>15711.047397260274</v>
      </c>
      <c r="M306" s="26">
        <f t="shared" ref="M306:M316" si="207">M305-J306</f>
        <v>1145340</v>
      </c>
    </row>
    <row r="307" spans="1:13">
      <c r="A307" s="19">
        <f t="shared" si="205"/>
        <v>1145340</v>
      </c>
      <c r="B307" s="20">
        <f t="shared" si="198"/>
        <v>360</v>
      </c>
      <c r="C307" s="20">
        <f t="shared" si="199"/>
        <v>6.75</v>
      </c>
      <c r="D307" s="20">
        <v>31</v>
      </c>
      <c r="E307" s="2">
        <v>243</v>
      </c>
      <c r="F307" s="19">
        <f t="shared" si="200"/>
        <v>16134.840366188873</v>
      </c>
      <c r="G307" s="21">
        <f t="shared" si="201"/>
        <v>6566.0930136986308</v>
      </c>
      <c r="H307" s="21">
        <f t="shared" si="202"/>
        <v>22700.933379887505</v>
      </c>
      <c r="I307" s="21">
        <f t="shared" si="203"/>
        <v>1129205.1596338111</v>
      </c>
      <c r="J307" s="26">
        <f t="shared" si="206"/>
        <v>9730</v>
      </c>
      <c r="K307" s="26">
        <f>SUM(M306*(Sheet1!C292/100)*(Sheet1!D292/365))</f>
        <v>6566.0930136986308</v>
      </c>
      <c r="L307" s="26">
        <f t="shared" si="204"/>
        <v>16296.093013698632</v>
      </c>
      <c r="M307" s="26">
        <f t="shared" si="207"/>
        <v>1135610</v>
      </c>
    </row>
    <row r="308" spans="1:13">
      <c r="A308" s="19">
        <f t="shared" si="205"/>
        <v>1135610</v>
      </c>
      <c r="B308" s="20">
        <f t="shared" si="198"/>
        <v>360</v>
      </c>
      <c r="C308" s="20">
        <f t="shared" si="199"/>
        <v>6.75</v>
      </c>
      <c r="D308" s="20">
        <v>30</v>
      </c>
      <c r="E308" s="2">
        <v>244</v>
      </c>
      <c r="F308" s="19">
        <f t="shared" si="200"/>
        <v>16400.631325092985</v>
      </c>
      <c r="G308" s="21">
        <f t="shared" si="201"/>
        <v>6300.3020547945207</v>
      </c>
      <c r="H308" s="21">
        <f t="shared" si="202"/>
        <v>22700.933379887505</v>
      </c>
      <c r="I308" s="21">
        <f t="shared" si="203"/>
        <v>1119209.3686749069</v>
      </c>
      <c r="J308" s="26">
        <f t="shared" si="206"/>
        <v>9730</v>
      </c>
      <c r="K308" s="26">
        <f>SUM(M306*(Sheet1!C293/100)*(Sheet1!D293/365))</f>
        <v>6354.283561643836</v>
      </c>
      <c r="L308" s="26">
        <f t="shared" si="204"/>
        <v>16084.283561643835</v>
      </c>
      <c r="M308" s="26">
        <f t="shared" si="207"/>
        <v>1125880</v>
      </c>
    </row>
    <row r="309" spans="1:13">
      <c r="A309" s="19">
        <f t="shared" si="205"/>
        <v>1125880</v>
      </c>
      <c r="B309" s="20">
        <f t="shared" si="198"/>
        <v>360</v>
      </c>
      <c r="C309" s="20">
        <f t="shared" si="199"/>
        <v>6.75</v>
      </c>
      <c r="D309" s="20">
        <v>31</v>
      </c>
      <c r="E309" s="2">
        <v>245</v>
      </c>
      <c r="F309" s="19">
        <f t="shared" si="200"/>
        <v>16246.402147010791</v>
      </c>
      <c r="G309" s="21">
        <f t="shared" si="201"/>
        <v>6454.5312328767131</v>
      </c>
      <c r="H309" s="21">
        <f t="shared" si="202"/>
        <v>22700.933379887505</v>
      </c>
      <c r="I309" s="21">
        <f t="shared" si="203"/>
        <v>1109633.5978529891</v>
      </c>
      <c r="J309" s="26">
        <f t="shared" si="206"/>
        <v>9730</v>
      </c>
      <c r="K309" s="26">
        <f>SUM(M307*(Sheet1!C294/100)*(Sheet1!D294/365))</f>
        <v>6510.3121232876711</v>
      </c>
      <c r="L309" s="26">
        <f t="shared" si="204"/>
        <v>16240.312123287671</v>
      </c>
      <c r="M309" s="26">
        <f t="shared" si="207"/>
        <v>1116150</v>
      </c>
    </row>
    <row r="310" spans="1:13">
      <c r="A310" s="19">
        <f t="shared" si="205"/>
        <v>1116150</v>
      </c>
      <c r="B310" s="20">
        <f t="shared" si="198"/>
        <v>360</v>
      </c>
      <c r="C310" s="20">
        <f t="shared" si="199"/>
        <v>6.75</v>
      </c>
      <c r="D310" s="20">
        <v>30</v>
      </c>
      <c r="E310" s="2">
        <v>246</v>
      </c>
      <c r="F310" s="19">
        <f t="shared" si="200"/>
        <v>16508.594338791616</v>
      </c>
      <c r="G310" s="21">
        <f t="shared" si="201"/>
        <v>6192.33904109589</v>
      </c>
      <c r="H310" s="21">
        <f t="shared" si="202"/>
        <v>22700.933379887505</v>
      </c>
      <c r="I310" s="21">
        <f t="shared" si="203"/>
        <v>1099641.4056612083</v>
      </c>
      <c r="J310" s="26">
        <f t="shared" si="206"/>
        <v>9730</v>
      </c>
      <c r="K310" s="26">
        <f>SUM(M308*(Sheet1!C295/100)*(Sheet1!D295/365))</f>
        <v>6246.3205479452063</v>
      </c>
      <c r="L310" s="26">
        <f t="shared" si="204"/>
        <v>15976.320547945206</v>
      </c>
      <c r="M310" s="26">
        <f t="shared" si="207"/>
        <v>1106420</v>
      </c>
    </row>
    <row r="311" spans="1:13">
      <c r="A311" s="19">
        <f t="shared" si="205"/>
        <v>1106420</v>
      </c>
      <c r="B311" s="20">
        <f t="shared" si="198"/>
        <v>360</v>
      </c>
      <c r="C311" s="20">
        <f t="shared" si="199"/>
        <v>6.75</v>
      </c>
      <c r="D311" s="20">
        <v>31</v>
      </c>
      <c r="E311" s="2">
        <v>247</v>
      </c>
      <c r="F311" s="19">
        <f t="shared" si="200"/>
        <v>16357.96392783271</v>
      </c>
      <c r="G311" s="21">
        <f t="shared" si="201"/>
        <v>6342.9694520547946</v>
      </c>
      <c r="H311" s="21">
        <f t="shared" si="202"/>
        <v>22700.933379887505</v>
      </c>
      <c r="I311" s="21">
        <f t="shared" si="203"/>
        <v>1090062.0360721673</v>
      </c>
      <c r="J311" s="26">
        <f t="shared" si="206"/>
        <v>9730</v>
      </c>
      <c r="K311" s="26">
        <f>SUM(M309*(Sheet1!C296/100)*(Sheet1!D296/365))</f>
        <v>6398.7503424657534</v>
      </c>
      <c r="L311" s="26">
        <f t="shared" si="204"/>
        <v>16128.750342465753</v>
      </c>
      <c r="M311" s="26">
        <f t="shared" si="207"/>
        <v>1096690</v>
      </c>
    </row>
    <row r="312" spans="1:13">
      <c r="A312" s="19">
        <f t="shared" si="205"/>
        <v>1096690</v>
      </c>
      <c r="B312" s="20">
        <f t="shared" si="198"/>
        <v>360</v>
      </c>
      <c r="C312" s="20">
        <f t="shared" si="199"/>
        <v>6.75</v>
      </c>
      <c r="D312" s="20">
        <v>31</v>
      </c>
      <c r="E312" s="2">
        <v>248</v>
      </c>
      <c r="F312" s="19">
        <f t="shared" si="200"/>
        <v>16413.744818243671</v>
      </c>
      <c r="G312" s="21">
        <f t="shared" si="201"/>
        <v>6287.1885616438358</v>
      </c>
      <c r="H312" s="21">
        <f t="shared" si="202"/>
        <v>22700.933379887505</v>
      </c>
      <c r="I312" s="21">
        <f t="shared" si="203"/>
        <v>1080276.2551817563</v>
      </c>
      <c r="J312" s="26">
        <f t="shared" si="206"/>
        <v>9730</v>
      </c>
      <c r="K312" s="26">
        <f>SUM(M310*(Sheet1!C297/100)*(Sheet1!D297/365))</f>
        <v>6342.9694520547946</v>
      </c>
      <c r="L312" s="26">
        <f t="shared" si="204"/>
        <v>16072.969452054795</v>
      </c>
      <c r="M312" s="26">
        <f t="shared" si="207"/>
        <v>1086960</v>
      </c>
    </row>
    <row r="313" spans="1:13">
      <c r="A313" s="19">
        <f t="shared" si="205"/>
        <v>1086960</v>
      </c>
      <c r="B313" s="20">
        <f t="shared" si="198"/>
        <v>360</v>
      </c>
      <c r="C313" s="20">
        <f t="shared" si="199"/>
        <v>6.75</v>
      </c>
      <c r="D313" s="20">
        <v>30</v>
      </c>
      <c r="E313" s="2">
        <v>249</v>
      </c>
      <c r="F313" s="19">
        <f t="shared" si="200"/>
        <v>16670.538859339562</v>
      </c>
      <c r="G313" s="21">
        <f t="shared" si="201"/>
        <v>6030.3945205479449</v>
      </c>
      <c r="H313" s="21">
        <f t="shared" si="202"/>
        <v>22700.933379887505</v>
      </c>
      <c r="I313" s="21">
        <f t="shared" si="203"/>
        <v>1070289.4611406603</v>
      </c>
      <c r="J313" s="26">
        <f t="shared" si="206"/>
        <v>9730</v>
      </c>
      <c r="K313" s="26">
        <f>SUM(M311*(Sheet1!C298/100)*(Sheet1!D298/365))</f>
        <v>6084.3760273972612</v>
      </c>
      <c r="L313" s="26">
        <f t="shared" si="204"/>
        <v>15814.376027397262</v>
      </c>
      <c r="M313" s="26">
        <f t="shared" si="207"/>
        <v>1077230</v>
      </c>
    </row>
    <row r="314" spans="1:13">
      <c r="A314" s="19">
        <f t="shared" si="205"/>
        <v>1077230</v>
      </c>
      <c r="B314" s="20">
        <f t="shared" si="198"/>
        <v>360</v>
      </c>
      <c r="C314" s="20">
        <f t="shared" si="199"/>
        <v>6.75</v>
      </c>
      <c r="D314" s="20">
        <v>31</v>
      </c>
      <c r="E314" s="2">
        <v>250</v>
      </c>
      <c r="F314" s="19">
        <f t="shared" si="200"/>
        <v>16525.306599065585</v>
      </c>
      <c r="G314" s="21">
        <f t="shared" si="201"/>
        <v>6175.6267808219191</v>
      </c>
      <c r="H314" s="21">
        <f t="shared" si="202"/>
        <v>22700.933379887505</v>
      </c>
      <c r="I314" s="21">
        <f t="shared" si="203"/>
        <v>1060704.6934009343</v>
      </c>
      <c r="J314" s="26">
        <f t="shared" si="206"/>
        <v>9730</v>
      </c>
      <c r="K314" s="26">
        <f>SUM(M312*(Sheet1!C299/100)*(Sheet1!D299/365))</f>
        <v>6231.407671232877</v>
      </c>
      <c r="L314" s="26">
        <f t="shared" si="204"/>
        <v>15961.407671232877</v>
      </c>
      <c r="M314" s="26">
        <f t="shared" si="207"/>
        <v>1067500</v>
      </c>
    </row>
    <row r="315" spans="1:13">
      <c r="A315" s="19">
        <f t="shared" si="205"/>
        <v>1067500</v>
      </c>
      <c r="B315" s="20">
        <f t="shared" si="198"/>
        <v>360</v>
      </c>
      <c r="C315" s="20">
        <f t="shared" si="199"/>
        <v>6.75</v>
      </c>
      <c r="D315" s="20">
        <v>30</v>
      </c>
      <c r="E315" s="2">
        <v>251</v>
      </c>
      <c r="F315" s="19">
        <f t="shared" si="200"/>
        <v>16778.501873038189</v>
      </c>
      <c r="G315" s="21">
        <f t="shared" si="201"/>
        <v>5922.4315068493152</v>
      </c>
      <c r="H315" s="21">
        <f t="shared" si="202"/>
        <v>22700.933379887505</v>
      </c>
      <c r="I315" s="21">
        <f t="shared" si="203"/>
        <v>1050721.4981269618</v>
      </c>
      <c r="J315" s="26">
        <f t="shared" si="206"/>
        <v>9730</v>
      </c>
      <c r="K315" s="26">
        <f>SUM(M313*(Sheet1!C300/100)*(Sheet1!D300/365))</f>
        <v>5976.4130136986305</v>
      </c>
      <c r="L315" s="26">
        <f t="shared" si="204"/>
        <v>15706.413013698631</v>
      </c>
      <c r="M315" s="26">
        <f t="shared" si="207"/>
        <v>1057770</v>
      </c>
    </row>
    <row r="316" spans="1:13">
      <c r="A316" s="19">
        <f t="shared" si="205"/>
        <v>1057770</v>
      </c>
      <c r="B316" s="20">
        <f t="shared" si="198"/>
        <v>360</v>
      </c>
      <c r="C316" s="20">
        <f t="shared" si="199"/>
        <v>6.75</v>
      </c>
      <c r="D316" s="20">
        <v>31</v>
      </c>
      <c r="E316" s="2">
        <v>252</v>
      </c>
      <c r="F316" s="19">
        <f t="shared" si="200"/>
        <v>16636.868379887506</v>
      </c>
      <c r="G316" s="21">
        <f t="shared" si="201"/>
        <v>6064.0650000000005</v>
      </c>
      <c r="H316" s="21">
        <f>H305</f>
        <v>22700.933379887505</v>
      </c>
      <c r="I316" s="21">
        <f t="shared" si="203"/>
        <v>1041133.1316201125</v>
      </c>
      <c r="J316" s="26">
        <f t="shared" si="206"/>
        <v>9730</v>
      </c>
      <c r="K316" s="26">
        <f>SUM(M314*(Sheet1!C301/100)*(Sheet1!D301/365))</f>
        <v>6119.8458904109584</v>
      </c>
      <c r="L316" s="26">
        <f t="shared" si="204"/>
        <v>15849.845890410958</v>
      </c>
      <c r="M316" s="26">
        <f t="shared" si="207"/>
        <v>1048040</v>
      </c>
    </row>
    <row r="317" spans="1:13">
      <c r="A317" s="10"/>
      <c r="B317" s="11"/>
      <c r="C317" s="11"/>
      <c r="D317" s="29" t="s">
        <v>16</v>
      </c>
      <c r="E317" s="29">
        <v>21</v>
      </c>
      <c r="F317" s="12" t="s">
        <v>10</v>
      </c>
      <c r="G317" s="13" t="s">
        <v>11</v>
      </c>
      <c r="H317" s="13" t="s">
        <v>17</v>
      </c>
      <c r="I317" s="13" t="s">
        <v>13</v>
      </c>
      <c r="J317" s="27" t="s">
        <v>10</v>
      </c>
      <c r="K317" s="28" t="s">
        <v>11</v>
      </c>
      <c r="L317" s="28" t="s">
        <v>12</v>
      </c>
      <c r="M317" s="28" t="s">
        <v>13</v>
      </c>
    </row>
    <row r="318" spans="1:13">
      <c r="A318" s="10"/>
      <c r="B318" s="11"/>
      <c r="C318" s="11"/>
      <c r="D318" s="30"/>
      <c r="E318" s="30"/>
      <c r="F318" s="12">
        <f>SUM(F305:F316)</f>
        <v>197416.55720248568</v>
      </c>
      <c r="G318" s="13">
        <f>SUM(G305:G316)</f>
        <v>74994.643356164393</v>
      </c>
      <c r="H318" s="13">
        <f>F318+G318</f>
        <v>272411.20055865007</v>
      </c>
      <c r="I318" s="13">
        <f>A305-F318</f>
        <v>967383.44279751438</v>
      </c>
      <c r="J318" s="28">
        <f>SUM(J305:J316)</f>
        <v>116760</v>
      </c>
      <c r="K318" s="28">
        <f>SUM(K305:K316)</f>
        <v>75489.473835616445</v>
      </c>
      <c r="L318" s="28">
        <f>SUM(L305:L316)</f>
        <v>192249.47383561643</v>
      </c>
      <c r="M318" s="28">
        <f>M316</f>
        <v>1048040</v>
      </c>
    </row>
    <row r="319" spans="1:13">
      <c r="A319" s="16"/>
      <c r="B319" s="17"/>
      <c r="C319" s="17"/>
      <c r="D319" s="17"/>
      <c r="E319" s="17"/>
      <c r="F319" s="16"/>
      <c r="G319" s="18"/>
      <c r="H319" s="18"/>
      <c r="I319" s="18"/>
      <c r="J319" s="18"/>
      <c r="K319" s="18"/>
      <c r="L319" s="18"/>
      <c r="M319" s="18"/>
    </row>
    <row r="320" spans="1:13">
      <c r="A320" s="19">
        <f>M316</f>
        <v>1048040</v>
      </c>
      <c r="B320" s="20">
        <f t="shared" ref="B320:B331" si="208">B305</f>
        <v>360</v>
      </c>
      <c r="C320" s="20">
        <f t="shared" ref="C320:C331" si="209">C155</f>
        <v>6.75</v>
      </c>
      <c r="D320" s="20">
        <v>31</v>
      </c>
      <c r="E320" s="2">
        <v>253</v>
      </c>
      <c r="F320" s="19">
        <f t="shared" ref="F320:F331" si="210">H320-G320</f>
        <v>16692.649270298461</v>
      </c>
      <c r="G320" s="21">
        <f t="shared" ref="G320:G331" si="211">SUM(A320*(C320/100)*D320/365)</f>
        <v>6008.2841095890417</v>
      </c>
      <c r="H320" s="21">
        <f t="shared" ref="H320:H330" si="212">H306</f>
        <v>22700.933379887505</v>
      </c>
      <c r="I320" s="21">
        <f t="shared" ref="I320:I331" si="213">A320-F320</f>
        <v>1031347.3507297016</v>
      </c>
      <c r="J320" s="26">
        <f>IF((MOD(J316,10))=0,(J316+0),J316-MOD(J316,10)+10)</f>
        <v>9730</v>
      </c>
      <c r="K320" s="26">
        <f>SUM(M318*(Sheet1!C305/100)*(Sheet1!D305/365))</f>
        <v>6008.2841095890417</v>
      </c>
      <c r="L320" s="26">
        <f t="shared" ref="L320:L331" si="214">J320+K320</f>
        <v>15738.284109589042</v>
      </c>
      <c r="M320" s="26">
        <f>M318-J320</f>
        <v>1038310</v>
      </c>
    </row>
    <row r="321" spans="1:13">
      <c r="A321" s="19">
        <f t="shared" ref="A321:A331" si="215">M320</f>
        <v>1038310</v>
      </c>
      <c r="B321" s="20">
        <f t="shared" si="208"/>
        <v>360</v>
      </c>
      <c r="C321" s="20">
        <f t="shared" si="209"/>
        <v>6.75</v>
      </c>
      <c r="D321" s="20">
        <v>28</v>
      </c>
      <c r="E321" s="2">
        <v>254</v>
      </c>
      <c r="F321" s="19">
        <f t="shared" si="210"/>
        <v>17324.478859339561</v>
      </c>
      <c r="G321" s="21">
        <f t="shared" si="211"/>
        <v>5376.4545205479453</v>
      </c>
      <c r="H321" s="21">
        <f t="shared" si="212"/>
        <v>22700.933379887505</v>
      </c>
      <c r="I321" s="21">
        <f t="shared" si="213"/>
        <v>1020985.5211406604</v>
      </c>
      <c r="J321" s="26">
        <f t="shared" ref="J321:J331" si="216">IF((MOD(J320,10))=0,(J320+0),J320-MOD(J320,10)+10)</f>
        <v>9730</v>
      </c>
      <c r="K321" s="26">
        <f>SUM(M320*(Sheet1!C306/100)*(Sheet1!D306/365))</f>
        <v>5376.4545205479453</v>
      </c>
      <c r="L321" s="26">
        <f t="shared" si="214"/>
        <v>15106.454520547944</v>
      </c>
      <c r="M321" s="26">
        <f t="shared" ref="M321:M331" si="217">M320-J321</f>
        <v>1028580</v>
      </c>
    </row>
    <row r="322" spans="1:13">
      <c r="A322" s="19">
        <f t="shared" si="215"/>
        <v>1028580</v>
      </c>
      <c r="B322" s="20">
        <f t="shared" si="208"/>
        <v>360</v>
      </c>
      <c r="C322" s="20">
        <f t="shared" si="209"/>
        <v>6.75</v>
      </c>
      <c r="D322" s="20">
        <v>31</v>
      </c>
      <c r="E322" s="2">
        <v>255</v>
      </c>
      <c r="F322" s="19">
        <f t="shared" si="210"/>
        <v>16804.211051120379</v>
      </c>
      <c r="G322" s="21">
        <f t="shared" si="211"/>
        <v>5896.7223287671241</v>
      </c>
      <c r="H322" s="21">
        <f t="shared" si="212"/>
        <v>22700.933379887505</v>
      </c>
      <c r="I322" s="21">
        <f t="shared" si="213"/>
        <v>1011775.7889488796</v>
      </c>
      <c r="J322" s="26">
        <f t="shared" si="216"/>
        <v>9730</v>
      </c>
      <c r="K322" s="26">
        <f>SUM(M321*(Sheet1!C307/100)*(Sheet1!D307/365))</f>
        <v>5896.7223287671241</v>
      </c>
      <c r="L322" s="26">
        <f t="shared" si="214"/>
        <v>15626.722328767124</v>
      </c>
      <c r="M322" s="26">
        <f t="shared" si="217"/>
        <v>1018850</v>
      </c>
    </row>
    <row r="323" spans="1:13">
      <c r="A323" s="19">
        <f t="shared" si="215"/>
        <v>1018850</v>
      </c>
      <c r="B323" s="20">
        <f t="shared" si="208"/>
        <v>360</v>
      </c>
      <c r="C323" s="20">
        <f t="shared" si="209"/>
        <v>6.75</v>
      </c>
      <c r="D323" s="20">
        <v>30</v>
      </c>
      <c r="E323" s="2">
        <v>256</v>
      </c>
      <c r="F323" s="19">
        <f t="shared" si="210"/>
        <v>17048.409407284766</v>
      </c>
      <c r="G323" s="21">
        <f t="shared" si="211"/>
        <v>5652.5239726027394</v>
      </c>
      <c r="H323" s="21">
        <f t="shared" si="212"/>
        <v>22700.933379887505</v>
      </c>
      <c r="I323" s="21">
        <f t="shared" si="213"/>
        <v>1001801.5905927152</v>
      </c>
      <c r="J323" s="26">
        <f t="shared" si="216"/>
        <v>9730</v>
      </c>
      <c r="K323" s="26">
        <f>SUM(M321*(Sheet1!C308/100)*(Sheet1!D308/365))</f>
        <v>5706.5054794520556</v>
      </c>
      <c r="L323" s="26">
        <f t="shared" si="214"/>
        <v>15436.505479452055</v>
      </c>
      <c r="M323" s="26">
        <f t="shared" si="217"/>
        <v>1009120</v>
      </c>
    </row>
    <row r="324" spans="1:13">
      <c r="A324" s="19">
        <f t="shared" si="215"/>
        <v>1009120</v>
      </c>
      <c r="B324" s="20">
        <f t="shared" si="208"/>
        <v>360</v>
      </c>
      <c r="C324" s="20">
        <f t="shared" si="209"/>
        <v>6.75</v>
      </c>
      <c r="D324" s="20">
        <v>31</v>
      </c>
      <c r="E324" s="2">
        <v>257</v>
      </c>
      <c r="F324" s="19">
        <f t="shared" si="210"/>
        <v>16915.7728319423</v>
      </c>
      <c r="G324" s="21">
        <f t="shared" si="211"/>
        <v>5785.1605479452055</v>
      </c>
      <c r="H324" s="21">
        <f t="shared" si="212"/>
        <v>22700.933379887505</v>
      </c>
      <c r="I324" s="21">
        <f t="shared" si="213"/>
        <v>992204.2271680577</v>
      </c>
      <c r="J324" s="26">
        <f t="shared" si="216"/>
        <v>9730</v>
      </c>
      <c r="K324" s="26">
        <f>SUM(M322*(Sheet1!C309/100)*(Sheet1!D309/365))</f>
        <v>5840.9414383561643</v>
      </c>
      <c r="L324" s="26">
        <f t="shared" si="214"/>
        <v>15570.941438356163</v>
      </c>
      <c r="M324" s="26">
        <f t="shared" si="217"/>
        <v>999390</v>
      </c>
    </row>
    <row r="325" spans="1:13">
      <c r="A325" s="19">
        <f t="shared" si="215"/>
        <v>999390</v>
      </c>
      <c r="B325" s="20">
        <f t="shared" si="208"/>
        <v>360</v>
      </c>
      <c r="C325" s="20">
        <f t="shared" si="209"/>
        <v>6.75</v>
      </c>
      <c r="D325" s="20">
        <v>30</v>
      </c>
      <c r="E325" s="2">
        <v>258</v>
      </c>
      <c r="F325" s="19">
        <f t="shared" si="210"/>
        <v>17156.372420983396</v>
      </c>
      <c r="G325" s="21">
        <f t="shared" si="211"/>
        <v>5544.5609589041105</v>
      </c>
      <c r="H325" s="21">
        <f t="shared" si="212"/>
        <v>22700.933379887505</v>
      </c>
      <c r="I325" s="21">
        <f t="shared" si="213"/>
        <v>982233.62757901661</v>
      </c>
      <c r="J325" s="26">
        <f t="shared" si="216"/>
        <v>9730</v>
      </c>
      <c r="K325" s="26">
        <f>SUM(M323*(Sheet1!C310/100)*(Sheet1!D310/365))</f>
        <v>5598.5424657534249</v>
      </c>
      <c r="L325" s="26">
        <f t="shared" si="214"/>
        <v>15328.542465753424</v>
      </c>
      <c r="M325" s="26">
        <f t="shared" si="217"/>
        <v>989660</v>
      </c>
    </row>
    <row r="326" spans="1:13">
      <c r="A326" s="19">
        <f t="shared" si="215"/>
        <v>989660</v>
      </c>
      <c r="B326" s="20">
        <f t="shared" si="208"/>
        <v>360</v>
      </c>
      <c r="C326" s="20">
        <f t="shared" si="209"/>
        <v>6.75</v>
      </c>
      <c r="D326" s="20">
        <v>31</v>
      </c>
      <c r="E326" s="2">
        <v>259</v>
      </c>
      <c r="F326" s="19">
        <f t="shared" si="210"/>
        <v>17027.334612764218</v>
      </c>
      <c r="G326" s="21">
        <f t="shared" si="211"/>
        <v>5673.5987671232879</v>
      </c>
      <c r="H326" s="21">
        <f t="shared" si="212"/>
        <v>22700.933379887505</v>
      </c>
      <c r="I326" s="21">
        <f t="shared" si="213"/>
        <v>972632.66538723581</v>
      </c>
      <c r="J326" s="26">
        <f t="shared" si="216"/>
        <v>9730</v>
      </c>
      <c r="K326" s="26">
        <f>SUM(M324*(Sheet1!C311/100)*(Sheet1!D311/365))</f>
        <v>5729.3796575342476</v>
      </c>
      <c r="L326" s="26">
        <f t="shared" si="214"/>
        <v>15459.379657534248</v>
      </c>
      <c r="M326" s="26">
        <f t="shared" si="217"/>
        <v>979930</v>
      </c>
    </row>
    <row r="327" spans="1:13">
      <c r="A327" s="19">
        <f t="shared" si="215"/>
        <v>979930</v>
      </c>
      <c r="B327" s="20">
        <f t="shared" si="208"/>
        <v>360</v>
      </c>
      <c r="C327" s="20">
        <f t="shared" si="209"/>
        <v>6.75</v>
      </c>
      <c r="D327" s="20">
        <v>31</v>
      </c>
      <c r="E327" s="2">
        <v>260</v>
      </c>
      <c r="F327" s="19">
        <f t="shared" si="210"/>
        <v>17083.115503175177</v>
      </c>
      <c r="G327" s="21">
        <f t="shared" si="211"/>
        <v>5617.81787671233</v>
      </c>
      <c r="H327" s="21">
        <f t="shared" si="212"/>
        <v>22700.933379887505</v>
      </c>
      <c r="I327" s="21">
        <f t="shared" si="213"/>
        <v>962846.88449682482</v>
      </c>
      <c r="J327" s="26">
        <f t="shared" si="216"/>
        <v>9730</v>
      </c>
      <c r="K327" s="26">
        <f>SUM(M325*(Sheet1!C312/100)*(Sheet1!D312/365))</f>
        <v>5673.5987671232879</v>
      </c>
      <c r="L327" s="26">
        <f t="shared" si="214"/>
        <v>15403.598767123287</v>
      </c>
      <c r="M327" s="26">
        <f t="shared" si="217"/>
        <v>970200</v>
      </c>
    </row>
    <row r="328" spans="1:13">
      <c r="A328" s="19">
        <f t="shared" si="215"/>
        <v>970200</v>
      </c>
      <c r="B328" s="20">
        <f t="shared" si="208"/>
        <v>360</v>
      </c>
      <c r="C328" s="20">
        <f t="shared" si="209"/>
        <v>6.75</v>
      </c>
      <c r="D328" s="20">
        <v>30</v>
      </c>
      <c r="E328" s="2">
        <v>261</v>
      </c>
      <c r="F328" s="19">
        <f t="shared" si="210"/>
        <v>17318.316941531339</v>
      </c>
      <c r="G328" s="21">
        <f t="shared" si="211"/>
        <v>5382.6164383561654</v>
      </c>
      <c r="H328" s="21">
        <f t="shared" si="212"/>
        <v>22700.933379887505</v>
      </c>
      <c r="I328" s="21">
        <f t="shared" si="213"/>
        <v>952881.68305846862</v>
      </c>
      <c r="J328" s="26">
        <f t="shared" si="216"/>
        <v>9730</v>
      </c>
      <c r="K328" s="26">
        <f>SUM(M326*(Sheet1!C313/100)*(Sheet1!D313/365))</f>
        <v>5436.5979452054798</v>
      </c>
      <c r="L328" s="26">
        <f t="shared" si="214"/>
        <v>15166.59794520548</v>
      </c>
      <c r="M328" s="26">
        <f t="shared" si="217"/>
        <v>960470</v>
      </c>
    </row>
    <row r="329" spans="1:13">
      <c r="A329" s="19">
        <f t="shared" si="215"/>
        <v>960470</v>
      </c>
      <c r="B329" s="20">
        <f t="shared" si="208"/>
        <v>360</v>
      </c>
      <c r="C329" s="20">
        <f t="shared" si="209"/>
        <v>6.75</v>
      </c>
      <c r="D329" s="20">
        <v>31</v>
      </c>
      <c r="E329" s="2">
        <v>262</v>
      </c>
      <c r="F329" s="19">
        <f t="shared" si="210"/>
        <v>17194.677283997094</v>
      </c>
      <c r="G329" s="21">
        <f t="shared" si="211"/>
        <v>5506.2560958904114</v>
      </c>
      <c r="H329" s="21">
        <f t="shared" si="212"/>
        <v>22700.933379887505</v>
      </c>
      <c r="I329" s="21">
        <f t="shared" si="213"/>
        <v>943275.32271600293</v>
      </c>
      <c r="J329" s="26">
        <f t="shared" si="216"/>
        <v>9730</v>
      </c>
      <c r="K329" s="26">
        <f>SUM(M327*(Sheet1!C314/100)*(Sheet1!D314/365))</f>
        <v>5562.0369863013702</v>
      </c>
      <c r="L329" s="26">
        <f t="shared" si="214"/>
        <v>15292.036986301369</v>
      </c>
      <c r="M329" s="26">
        <f t="shared" si="217"/>
        <v>950740</v>
      </c>
    </row>
    <row r="330" spans="1:13">
      <c r="A330" s="19">
        <f t="shared" si="215"/>
        <v>950740</v>
      </c>
      <c r="B330" s="20">
        <f t="shared" si="208"/>
        <v>360</v>
      </c>
      <c r="C330" s="20">
        <f t="shared" si="209"/>
        <v>6.75</v>
      </c>
      <c r="D330" s="20">
        <v>30</v>
      </c>
      <c r="E330" s="2">
        <v>263</v>
      </c>
      <c r="F330" s="19">
        <f t="shared" si="210"/>
        <v>17426.279955229969</v>
      </c>
      <c r="G330" s="21">
        <f t="shared" si="211"/>
        <v>5274.6534246575347</v>
      </c>
      <c r="H330" s="21">
        <f t="shared" si="212"/>
        <v>22700.933379887505</v>
      </c>
      <c r="I330" s="21">
        <f t="shared" si="213"/>
        <v>933313.72004477005</v>
      </c>
      <c r="J330" s="26">
        <f t="shared" si="216"/>
        <v>9730</v>
      </c>
      <c r="K330" s="26">
        <f>SUM(M328*(Sheet1!C315/100)*(Sheet1!D315/365))</f>
        <v>5328.6349315068492</v>
      </c>
      <c r="L330" s="26">
        <f t="shared" si="214"/>
        <v>15058.634931506849</v>
      </c>
      <c r="M330" s="26">
        <f t="shared" si="217"/>
        <v>941010</v>
      </c>
    </row>
    <row r="331" spans="1:13">
      <c r="A331" s="19">
        <f t="shared" si="215"/>
        <v>941010</v>
      </c>
      <c r="B331" s="20">
        <f t="shared" si="208"/>
        <v>360</v>
      </c>
      <c r="C331" s="20">
        <f t="shared" si="209"/>
        <v>6.75</v>
      </c>
      <c r="D331" s="20">
        <v>31</v>
      </c>
      <c r="E331" s="2">
        <v>264</v>
      </c>
      <c r="F331" s="19">
        <f t="shared" si="210"/>
        <v>17306.239064819012</v>
      </c>
      <c r="G331" s="21">
        <f t="shared" si="211"/>
        <v>5394.6943150684929</v>
      </c>
      <c r="H331" s="21">
        <f>H320</f>
        <v>22700.933379887505</v>
      </c>
      <c r="I331" s="21">
        <f t="shared" si="213"/>
        <v>923703.76093518094</v>
      </c>
      <c r="J331" s="26">
        <f t="shared" si="216"/>
        <v>9730</v>
      </c>
      <c r="K331" s="26">
        <f>SUM(M329*(Sheet1!C316/100)*(Sheet1!D316/365))</f>
        <v>5450.4752054794526</v>
      </c>
      <c r="L331" s="26">
        <f t="shared" si="214"/>
        <v>15180.475205479452</v>
      </c>
      <c r="M331" s="26">
        <f t="shared" si="217"/>
        <v>931280</v>
      </c>
    </row>
    <row r="332" spans="1:13">
      <c r="A332" s="10"/>
      <c r="B332" s="11"/>
      <c r="C332" s="11"/>
      <c r="D332" s="29" t="s">
        <v>16</v>
      </c>
      <c r="E332" s="29">
        <v>22</v>
      </c>
      <c r="F332" s="12" t="s">
        <v>10</v>
      </c>
      <c r="G332" s="13" t="s">
        <v>11</v>
      </c>
      <c r="H332" s="13" t="s">
        <v>17</v>
      </c>
      <c r="I332" s="13" t="s">
        <v>13</v>
      </c>
      <c r="J332" s="27" t="s">
        <v>10</v>
      </c>
      <c r="K332" s="28" t="s">
        <v>11</v>
      </c>
      <c r="L332" s="28" t="s">
        <v>12</v>
      </c>
      <c r="M332" s="28" t="s">
        <v>13</v>
      </c>
    </row>
    <row r="333" spans="1:13">
      <c r="A333" s="10"/>
      <c r="B333" s="11"/>
      <c r="C333" s="11"/>
      <c r="D333" s="30"/>
      <c r="E333" s="30"/>
      <c r="F333" s="12">
        <f>SUM(F320:F331)</f>
        <v>205297.85720248567</v>
      </c>
      <c r="G333" s="13">
        <f>SUM(G320:G331)</f>
        <v>67113.343356164391</v>
      </c>
      <c r="H333" s="13">
        <f>F333+G333</f>
        <v>272411.20055865007</v>
      </c>
      <c r="I333" s="13">
        <f>A320-F333</f>
        <v>842742.14279751433</v>
      </c>
      <c r="J333" s="28">
        <f>SUM(J320:J331)</f>
        <v>116760</v>
      </c>
      <c r="K333" s="28">
        <f>SUM(K320:K331)</f>
        <v>67608.173835616457</v>
      </c>
      <c r="L333" s="28">
        <f>SUM(L320:L331)</f>
        <v>184368.17383561641</v>
      </c>
      <c r="M333" s="28">
        <f>M331</f>
        <v>931280</v>
      </c>
    </row>
    <row r="334" spans="1:13">
      <c r="A334" s="16"/>
      <c r="B334" s="17"/>
      <c r="C334" s="17"/>
      <c r="D334" s="17"/>
      <c r="E334" s="17"/>
      <c r="F334" s="16"/>
      <c r="G334" s="18"/>
      <c r="H334" s="18"/>
      <c r="I334" s="18"/>
      <c r="J334" s="18"/>
      <c r="K334" s="18"/>
      <c r="L334" s="18"/>
      <c r="M334" s="18"/>
    </row>
    <row r="335" spans="1:13">
      <c r="A335" s="19">
        <f>M331</f>
        <v>931280</v>
      </c>
      <c r="B335" s="20">
        <f t="shared" ref="B335:B346" si="218">B320</f>
        <v>360</v>
      </c>
      <c r="C335" s="20">
        <f t="shared" ref="C335:C346" si="219">C170</f>
        <v>6.75</v>
      </c>
      <c r="D335" s="20">
        <v>31</v>
      </c>
      <c r="E335" s="2">
        <v>265</v>
      </c>
      <c r="F335" s="19">
        <f t="shared" ref="F335:F346" si="220">H335-G335</f>
        <v>17362.019955229971</v>
      </c>
      <c r="G335" s="21">
        <f t="shared" ref="G335:G346" si="221">SUM(A335*(C335/100)*D335/365)</f>
        <v>5338.913424657535</v>
      </c>
      <c r="H335" s="21">
        <f t="shared" ref="H335:H345" si="222">H321</f>
        <v>22700.933379887505</v>
      </c>
      <c r="I335" s="21">
        <f t="shared" ref="I335:I346" si="223">A335-F335</f>
        <v>913917.98004477005</v>
      </c>
      <c r="J335" s="26">
        <f>IF((MOD(J331,10))=0,(J331+0),J331-MOD(J331,10)+10)</f>
        <v>9730</v>
      </c>
      <c r="K335" s="26">
        <f>SUM(M333*(Sheet1!C320/100)*(Sheet1!D320/365))</f>
        <v>5338.9134246575341</v>
      </c>
      <c r="L335" s="26">
        <f t="shared" ref="L335:L346" si="224">J335+K335</f>
        <v>15068.913424657534</v>
      </c>
      <c r="M335" s="26">
        <f>M333-J335</f>
        <v>921550</v>
      </c>
    </row>
    <row r="336" spans="1:13">
      <c r="A336" s="19">
        <f t="shared" ref="A336:A346" si="225">M335</f>
        <v>921550</v>
      </c>
      <c r="B336" s="20">
        <f t="shared" si="218"/>
        <v>360</v>
      </c>
      <c r="C336" s="20">
        <f t="shared" si="219"/>
        <v>6.75</v>
      </c>
      <c r="D336" s="20">
        <v>28</v>
      </c>
      <c r="E336" s="2">
        <v>266</v>
      </c>
      <c r="F336" s="19">
        <f t="shared" si="220"/>
        <v>17929.07173605189</v>
      </c>
      <c r="G336" s="21">
        <f t="shared" si="221"/>
        <v>4771.8616438356166</v>
      </c>
      <c r="H336" s="21">
        <f t="shared" si="222"/>
        <v>22700.933379887505</v>
      </c>
      <c r="I336" s="21">
        <f t="shared" si="223"/>
        <v>903620.92826394807</v>
      </c>
      <c r="J336" s="26">
        <f t="shared" ref="J336:J346" si="226">IF((MOD(J335,10))=0,(J335+0),J335-MOD(J335,10)+10)</f>
        <v>9730</v>
      </c>
      <c r="K336" s="26">
        <f>SUM(M335*(Sheet1!C321/100)*(Sheet1!D321/365))</f>
        <v>4771.8616438356175</v>
      </c>
      <c r="L336" s="26">
        <f t="shared" si="224"/>
        <v>14501.861643835618</v>
      </c>
      <c r="M336" s="26">
        <f t="shared" ref="M336:M346" si="227">M335-J336</f>
        <v>911820</v>
      </c>
    </row>
    <row r="337" spans="1:13">
      <c r="A337" s="19">
        <f t="shared" si="225"/>
        <v>911820</v>
      </c>
      <c r="B337" s="20">
        <f t="shared" si="218"/>
        <v>360</v>
      </c>
      <c r="C337" s="20">
        <f t="shared" si="219"/>
        <v>6.75</v>
      </c>
      <c r="D337" s="20">
        <v>31</v>
      </c>
      <c r="E337" s="2">
        <v>267</v>
      </c>
      <c r="F337" s="19">
        <f t="shared" si="220"/>
        <v>17473.581736051889</v>
      </c>
      <c r="G337" s="21">
        <f t="shared" si="221"/>
        <v>5227.3516438356164</v>
      </c>
      <c r="H337" s="21">
        <f t="shared" si="222"/>
        <v>22700.933379887505</v>
      </c>
      <c r="I337" s="21">
        <f t="shared" si="223"/>
        <v>894346.41826394806</v>
      </c>
      <c r="J337" s="26">
        <f t="shared" si="226"/>
        <v>9730</v>
      </c>
      <c r="K337" s="26">
        <f>SUM(M336*(Sheet1!C322/100)*(Sheet1!D322/365))</f>
        <v>5227.3516438356164</v>
      </c>
      <c r="L337" s="26">
        <f t="shared" si="224"/>
        <v>14957.351643835616</v>
      </c>
      <c r="M337" s="26">
        <f t="shared" si="227"/>
        <v>902090</v>
      </c>
    </row>
    <row r="338" spans="1:13">
      <c r="A338" s="19">
        <f t="shared" si="225"/>
        <v>902090</v>
      </c>
      <c r="B338" s="20">
        <f t="shared" si="218"/>
        <v>360</v>
      </c>
      <c r="C338" s="20">
        <f t="shared" si="219"/>
        <v>6.75</v>
      </c>
      <c r="D338" s="20">
        <v>30</v>
      </c>
      <c r="E338" s="2">
        <v>268</v>
      </c>
      <c r="F338" s="19">
        <f t="shared" si="220"/>
        <v>17696.187489476546</v>
      </c>
      <c r="G338" s="21">
        <f t="shared" si="221"/>
        <v>5004.7458904109599</v>
      </c>
      <c r="H338" s="21">
        <f t="shared" si="222"/>
        <v>22700.933379887505</v>
      </c>
      <c r="I338" s="21">
        <f t="shared" si="223"/>
        <v>884393.81251052348</v>
      </c>
      <c r="J338" s="26">
        <f t="shared" si="226"/>
        <v>9730</v>
      </c>
      <c r="K338" s="26">
        <f>SUM(M336*(Sheet1!C323/100)*(Sheet1!D323/365))</f>
        <v>5058.7273972602743</v>
      </c>
      <c r="L338" s="26">
        <f t="shared" si="224"/>
        <v>14788.727397260274</v>
      </c>
      <c r="M338" s="26">
        <f t="shared" si="227"/>
        <v>892360</v>
      </c>
    </row>
    <row r="339" spans="1:13">
      <c r="A339" s="19">
        <f t="shared" si="225"/>
        <v>892360</v>
      </c>
      <c r="B339" s="20">
        <f t="shared" si="218"/>
        <v>360</v>
      </c>
      <c r="C339" s="20">
        <f t="shared" si="219"/>
        <v>6.75</v>
      </c>
      <c r="D339" s="20">
        <v>31</v>
      </c>
      <c r="E339" s="2">
        <v>269</v>
      </c>
      <c r="F339" s="19">
        <f t="shared" si="220"/>
        <v>17585.143516873806</v>
      </c>
      <c r="G339" s="21">
        <f t="shared" si="221"/>
        <v>5115.7898630136988</v>
      </c>
      <c r="H339" s="21">
        <f t="shared" si="222"/>
        <v>22700.933379887505</v>
      </c>
      <c r="I339" s="21">
        <f t="shared" si="223"/>
        <v>874774.85648312618</v>
      </c>
      <c r="J339" s="26">
        <f t="shared" si="226"/>
        <v>9730</v>
      </c>
      <c r="K339" s="26">
        <f>SUM(M337*(Sheet1!C324/100)*(Sheet1!D324/365))</f>
        <v>5171.5707534246576</v>
      </c>
      <c r="L339" s="26">
        <f t="shared" si="224"/>
        <v>14901.570753424658</v>
      </c>
      <c r="M339" s="26">
        <f t="shared" si="227"/>
        <v>882630</v>
      </c>
    </row>
    <row r="340" spans="1:13">
      <c r="A340" s="19">
        <f t="shared" si="225"/>
        <v>882630</v>
      </c>
      <c r="B340" s="20">
        <f t="shared" si="218"/>
        <v>360</v>
      </c>
      <c r="C340" s="20">
        <f t="shared" si="219"/>
        <v>6.75</v>
      </c>
      <c r="D340" s="20">
        <v>30</v>
      </c>
      <c r="E340" s="2">
        <v>270</v>
      </c>
      <c r="F340" s="19">
        <f t="shared" si="220"/>
        <v>17804.150503175177</v>
      </c>
      <c r="G340" s="21">
        <f t="shared" si="221"/>
        <v>4896.7828767123292</v>
      </c>
      <c r="H340" s="21">
        <f t="shared" si="222"/>
        <v>22700.933379887505</v>
      </c>
      <c r="I340" s="21">
        <f t="shared" si="223"/>
        <v>864825.84949682478</v>
      </c>
      <c r="J340" s="26">
        <f t="shared" si="226"/>
        <v>9730</v>
      </c>
      <c r="K340" s="26">
        <f>SUM(M338*(Sheet1!C325/100)*(Sheet1!D325/365))</f>
        <v>4950.7643835616436</v>
      </c>
      <c r="L340" s="26">
        <f t="shared" si="224"/>
        <v>14680.764383561644</v>
      </c>
      <c r="M340" s="26">
        <f t="shared" si="227"/>
        <v>872900</v>
      </c>
    </row>
    <row r="341" spans="1:13">
      <c r="A341" s="19">
        <f t="shared" si="225"/>
        <v>872900</v>
      </c>
      <c r="B341" s="20">
        <f t="shared" si="218"/>
        <v>360</v>
      </c>
      <c r="C341" s="20">
        <f t="shared" si="219"/>
        <v>6.75</v>
      </c>
      <c r="D341" s="20">
        <v>31</v>
      </c>
      <c r="E341" s="2">
        <v>271</v>
      </c>
      <c r="F341" s="19">
        <f t="shared" si="220"/>
        <v>17696.705297695724</v>
      </c>
      <c r="G341" s="21">
        <f t="shared" si="221"/>
        <v>5004.2280821917811</v>
      </c>
      <c r="H341" s="21">
        <f t="shared" si="222"/>
        <v>22700.933379887505</v>
      </c>
      <c r="I341" s="21">
        <f t="shared" si="223"/>
        <v>855203.29470230429</v>
      </c>
      <c r="J341" s="26">
        <f t="shared" si="226"/>
        <v>9730</v>
      </c>
      <c r="K341" s="26">
        <f>SUM(M339*(Sheet1!C326/100)*(Sheet1!D326/365))</f>
        <v>5060.00897260274</v>
      </c>
      <c r="L341" s="26">
        <f t="shared" si="224"/>
        <v>14790.00897260274</v>
      </c>
      <c r="M341" s="26">
        <f t="shared" si="227"/>
        <v>863170</v>
      </c>
    </row>
    <row r="342" spans="1:13">
      <c r="A342" s="19">
        <f t="shared" si="225"/>
        <v>863170</v>
      </c>
      <c r="B342" s="20">
        <f t="shared" si="218"/>
        <v>360</v>
      </c>
      <c r="C342" s="20">
        <f t="shared" si="219"/>
        <v>6.75</v>
      </c>
      <c r="D342" s="20">
        <v>31</v>
      </c>
      <c r="E342" s="2">
        <v>272</v>
      </c>
      <c r="F342" s="19">
        <f t="shared" si="220"/>
        <v>17752.486188106683</v>
      </c>
      <c r="G342" s="21">
        <f t="shared" si="221"/>
        <v>4948.4471917808223</v>
      </c>
      <c r="H342" s="21">
        <f t="shared" si="222"/>
        <v>22700.933379887505</v>
      </c>
      <c r="I342" s="21">
        <f t="shared" si="223"/>
        <v>845417.5138118933</v>
      </c>
      <c r="J342" s="26">
        <f t="shared" si="226"/>
        <v>9730</v>
      </c>
      <c r="K342" s="26">
        <f>SUM(M340*(Sheet1!C327/100)*(Sheet1!D327/365))</f>
        <v>5004.2280821917811</v>
      </c>
      <c r="L342" s="26">
        <f t="shared" si="224"/>
        <v>14734.228082191781</v>
      </c>
      <c r="M342" s="26">
        <f t="shared" si="227"/>
        <v>853440</v>
      </c>
    </row>
    <row r="343" spans="1:13">
      <c r="A343" s="19">
        <f t="shared" si="225"/>
        <v>853440</v>
      </c>
      <c r="B343" s="20">
        <f t="shared" si="218"/>
        <v>360</v>
      </c>
      <c r="C343" s="20">
        <f t="shared" si="219"/>
        <v>6.75</v>
      </c>
      <c r="D343" s="20">
        <v>30</v>
      </c>
      <c r="E343" s="2">
        <v>273</v>
      </c>
      <c r="F343" s="19">
        <f t="shared" si="220"/>
        <v>17966.095023723123</v>
      </c>
      <c r="G343" s="21">
        <f t="shared" si="221"/>
        <v>4734.8383561643841</v>
      </c>
      <c r="H343" s="21">
        <f t="shared" si="222"/>
        <v>22700.933379887505</v>
      </c>
      <c r="I343" s="21">
        <f t="shared" si="223"/>
        <v>835473.90497627691</v>
      </c>
      <c r="J343" s="26">
        <f t="shared" si="226"/>
        <v>9730</v>
      </c>
      <c r="K343" s="26">
        <f>SUM(M341*(Sheet1!C328/100)*(Sheet1!D328/365))</f>
        <v>4788.8198630136985</v>
      </c>
      <c r="L343" s="26">
        <f t="shared" si="224"/>
        <v>14518.819863013698</v>
      </c>
      <c r="M343" s="26">
        <f t="shared" si="227"/>
        <v>843710</v>
      </c>
    </row>
    <row r="344" spans="1:13">
      <c r="A344" s="19">
        <f t="shared" si="225"/>
        <v>843710</v>
      </c>
      <c r="B344" s="20">
        <f t="shared" si="218"/>
        <v>360</v>
      </c>
      <c r="C344" s="20">
        <f t="shared" si="219"/>
        <v>6.75</v>
      </c>
      <c r="D344" s="20">
        <v>31</v>
      </c>
      <c r="E344" s="2">
        <v>274</v>
      </c>
      <c r="F344" s="19">
        <f t="shared" si="220"/>
        <v>17864.0479689286</v>
      </c>
      <c r="G344" s="21">
        <f t="shared" si="221"/>
        <v>4836.8854109589047</v>
      </c>
      <c r="H344" s="21">
        <f t="shared" si="222"/>
        <v>22700.933379887505</v>
      </c>
      <c r="I344" s="21">
        <f t="shared" si="223"/>
        <v>825845.95203107141</v>
      </c>
      <c r="J344" s="26">
        <f t="shared" si="226"/>
        <v>9730</v>
      </c>
      <c r="K344" s="26">
        <f>SUM(M342*(Sheet1!C329/100)*(Sheet1!D329/365))</f>
        <v>4892.6663013698635</v>
      </c>
      <c r="L344" s="26">
        <f t="shared" si="224"/>
        <v>14622.666301369864</v>
      </c>
      <c r="M344" s="26">
        <f t="shared" si="227"/>
        <v>833980</v>
      </c>
    </row>
    <row r="345" spans="1:13">
      <c r="A345" s="19">
        <f t="shared" si="225"/>
        <v>833980</v>
      </c>
      <c r="B345" s="20">
        <f t="shared" si="218"/>
        <v>360</v>
      </c>
      <c r="C345" s="20">
        <f t="shared" si="219"/>
        <v>6.75</v>
      </c>
      <c r="D345" s="20">
        <v>30</v>
      </c>
      <c r="E345" s="2">
        <v>275</v>
      </c>
      <c r="F345" s="19">
        <f t="shared" si="220"/>
        <v>18074.058037421753</v>
      </c>
      <c r="G345" s="21">
        <f t="shared" si="221"/>
        <v>4626.8753424657534</v>
      </c>
      <c r="H345" s="21">
        <f t="shared" si="222"/>
        <v>22700.933379887505</v>
      </c>
      <c r="I345" s="21">
        <f t="shared" si="223"/>
        <v>815905.94196257822</v>
      </c>
      <c r="J345" s="26">
        <f t="shared" si="226"/>
        <v>9730</v>
      </c>
      <c r="K345" s="26">
        <f>SUM(M343*(Sheet1!C330/100)*(Sheet1!D330/365))</f>
        <v>4680.8568493150688</v>
      </c>
      <c r="L345" s="26">
        <f t="shared" si="224"/>
        <v>14410.856849315069</v>
      </c>
      <c r="M345" s="26">
        <f t="shared" si="227"/>
        <v>824250</v>
      </c>
    </row>
    <row r="346" spans="1:13">
      <c r="A346" s="19">
        <f t="shared" si="225"/>
        <v>824250</v>
      </c>
      <c r="B346" s="20">
        <f t="shared" si="218"/>
        <v>360</v>
      </c>
      <c r="C346" s="20">
        <f t="shared" si="219"/>
        <v>6.75</v>
      </c>
      <c r="D346" s="20">
        <v>31</v>
      </c>
      <c r="E346" s="2">
        <v>276</v>
      </c>
      <c r="F346" s="19">
        <f t="shared" si="220"/>
        <v>17975.609749750518</v>
      </c>
      <c r="G346" s="21">
        <f t="shared" si="221"/>
        <v>4725.323630136987</v>
      </c>
      <c r="H346" s="21">
        <f>H335</f>
        <v>22700.933379887505</v>
      </c>
      <c r="I346" s="21">
        <f t="shared" si="223"/>
        <v>806274.39025024953</v>
      </c>
      <c r="J346" s="26">
        <f t="shared" si="226"/>
        <v>9730</v>
      </c>
      <c r="K346" s="26">
        <f>SUM(M344*(Sheet1!C331/100)*(Sheet1!D331/365))</f>
        <v>4781.104520547945</v>
      </c>
      <c r="L346" s="26">
        <f t="shared" si="224"/>
        <v>14511.104520547946</v>
      </c>
      <c r="M346" s="26">
        <f t="shared" si="227"/>
        <v>814520</v>
      </c>
    </row>
    <row r="347" spans="1:13">
      <c r="A347" s="10"/>
      <c r="B347" s="11"/>
      <c r="C347" s="11"/>
      <c r="D347" s="29" t="s">
        <v>16</v>
      </c>
      <c r="E347" s="29">
        <v>23</v>
      </c>
      <c r="F347" s="12" t="s">
        <v>10</v>
      </c>
      <c r="G347" s="13" t="s">
        <v>11</v>
      </c>
      <c r="H347" s="13" t="s">
        <v>17</v>
      </c>
      <c r="I347" s="13" t="s">
        <v>13</v>
      </c>
      <c r="J347" s="27" t="s">
        <v>10</v>
      </c>
      <c r="K347" s="28" t="s">
        <v>11</v>
      </c>
      <c r="L347" s="28" t="s">
        <v>12</v>
      </c>
      <c r="M347" s="28" t="s">
        <v>13</v>
      </c>
    </row>
    <row r="348" spans="1:13">
      <c r="A348" s="10"/>
      <c r="B348" s="11"/>
      <c r="C348" s="11"/>
      <c r="D348" s="30"/>
      <c r="E348" s="30"/>
      <c r="F348" s="12">
        <f>SUM(F335:F346)</f>
        <v>213179.15720248569</v>
      </c>
      <c r="G348" s="13">
        <f>SUM(G335:G346)</f>
        <v>59232.043356164388</v>
      </c>
      <c r="H348" s="13">
        <f>F348+G348</f>
        <v>272411.20055865007</v>
      </c>
      <c r="I348" s="13">
        <f>A335-F348</f>
        <v>718100.84279751428</v>
      </c>
      <c r="J348" s="28">
        <f>SUM(J335:J346)</f>
        <v>116760</v>
      </c>
      <c r="K348" s="28">
        <f>SUM(K335:K346)</f>
        <v>59726.873835616439</v>
      </c>
      <c r="L348" s="28">
        <f>SUM(L335:L346)</f>
        <v>176486.87383561645</v>
      </c>
      <c r="M348" s="28">
        <f>M346</f>
        <v>814520</v>
      </c>
    </row>
    <row r="349" spans="1:13">
      <c r="A349" s="16"/>
      <c r="B349" s="17"/>
      <c r="C349" s="17"/>
      <c r="D349" s="17"/>
      <c r="E349" s="17"/>
      <c r="F349" s="16"/>
      <c r="G349" s="18"/>
      <c r="H349" s="18"/>
      <c r="I349" s="18"/>
      <c r="J349" s="18"/>
      <c r="K349" s="18"/>
      <c r="L349" s="18"/>
      <c r="M349" s="18"/>
    </row>
    <row r="350" spans="1:13">
      <c r="A350" s="19">
        <f>M346</f>
        <v>814520</v>
      </c>
      <c r="B350" s="20">
        <f t="shared" ref="B350:B361" si="228">B335</f>
        <v>360</v>
      </c>
      <c r="C350" s="20">
        <f t="shared" ref="C350:C361" si="229">C185</f>
        <v>6.75</v>
      </c>
      <c r="D350" s="20">
        <v>31</v>
      </c>
      <c r="E350" s="2">
        <v>278</v>
      </c>
      <c r="F350" s="19">
        <f t="shared" ref="F350:F361" si="230">H350-G350</f>
        <v>18031.390640161477</v>
      </c>
      <c r="G350" s="21">
        <f t="shared" ref="G350:G361" si="231">SUM(A350*(C350/100)*D350/365)</f>
        <v>4669.5427397260273</v>
      </c>
      <c r="H350" s="21">
        <f t="shared" ref="H350:H360" si="232">H336</f>
        <v>22700.933379887505</v>
      </c>
      <c r="I350" s="21">
        <f t="shared" ref="I350:I361" si="233">A350-F350</f>
        <v>796488.60935983853</v>
      </c>
      <c r="J350" s="26">
        <f>IF((MOD(J346,10))=0,(J346+0),J346-MOD(J346,10)+10)</f>
        <v>9730</v>
      </c>
      <c r="K350" s="26">
        <f>SUM(M348*(Sheet1!C335/100)*(Sheet1!D335/365))</f>
        <v>4669.5427397260282</v>
      </c>
      <c r="L350" s="26">
        <f t="shared" ref="L350:L361" si="234">J350+K350</f>
        <v>14399.542739726028</v>
      </c>
      <c r="M350" s="26">
        <f>M348-J350</f>
        <v>804790</v>
      </c>
    </row>
    <row r="351" spans="1:13">
      <c r="A351" s="19">
        <f t="shared" ref="A351:A361" si="235">M350</f>
        <v>804790</v>
      </c>
      <c r="B351" s="20">
        <f t="shared" si="228"/>
        <v>360</v>
      </c>
      <c r="C351" s="20">
        <f t="shared" si="229"/>
        <v>6.75</v>
      </c>
      <c r="D351" s="20">
        <v>28</v>
      </c>
      <c r="E351" s="2">
        <v>279</v>
      </c>
      <c r="F351" s="19">
        <f t="shared" si="230"/>
        <v>18533.664612764216</v>
      </c>
      <c r="G351" s="21">
        <f t="shared" si="231"/>
        <v>4167.2687671232879</v>
      </c>
      <c r="H351" s="21">
        <f t="shared" si="232"/>
        <v>22700.933379887505</v>
      </c>
      <c r="I351" s="21">
        <f t="shared" si="233"/>
        <v>786256.33538723574</v>
      </c>
      <c r="J351" s="26">
        <f t="shared" ref="J351:J361" si="236">IF((MOD(J350,10))=0,(J350+0),J350-MOD(J350,10)+10)</f>
        <v>9730</v>
      </c>
      <c r="K351" s="26">
        <f>SUM(M350*(Sheet1!C336/100)*(Sheet1!D336/365))</f>
        <v>4167.2687671232879</v>
      </c>
      <c r="L351" s="26">
        <f t="shared" si="234"/>
        <v>13897.268767123289</v>
      </c>
      <c r="M351" s="26">
        <f t="shared" ref="M351:M361" si="237">M350-J351</f>
        <v>795060</v>
      </c>
    </row>
    <row r="352" spans="1:13">
      <c r="A352" s="19">
        <f t="shared" si="235"/>
        <v>795060</v>
      </c>
      <c r="B352" s="20">
        <f t="shared" si="228"/>
        <v>360</v>
      </c>
      <c r="C352" s="20">
        <f t="shared" si="229"/>
        <v>6.75</v>
      </c>
      <c r="D352" s="20">
        <v>31</v>
      </c>
      <c r="E352" s="2">
        <v>280</v>
      </c>
      <c r="F352" s="19">
        <f t="shared" si="230"/>
        <v>18142.952420983394</v>
      </c>
      <c r="G352" s="21">
        <f t="shared" si="231"/>
        <v>4557.9809589041097</v>
      </c>
      <c r="H352" s="21">
        <f t="shared" si="232"/>
        <v>22700.933379887505</v>
      </c>
      <c r="I352" s="21">
        <f t="shared" si="233"/>
        <v>776917.04757901665</v>
      </c>
      <c r="J352" s="26">
        <f t="shared" si="236"/>
        <v>9730</v>
      </c>
      <c r="K352" s="26">
        <f>SUM(M351*(Sheet1!C337/100)*(Sheet1!D337/365))</f>
        <v>4557.9809589041097</v>
      </c>
      <c r="L352" s="26">
        <f t="shared" si="234"/>
        <v>14287.980958904111</v>
      </c>
      <c r="M352" s="26">
        <f t="shared" si="237"/>
        <v>785330</v>
      </c>
    </row>
    <row r="353" spans="1:13">
      <c r="A353" s="19">
        <f t="shared" si="235"/>
        <v>785330</v>
      </c>
      <c r="B353" s="20">
        <f t="shared" si="228"/>
        <v>360</v>
      </c>
      <c r="C353" s="20">
        <f t="shared" si="229"/>
        <v>6.75</v>
      </c>
      <c r="D353" s="20">
        <v>30</v>
      </c>
      <c r="E353" s="2">
        <v>281</v>
      </c>
      <c r="F353" s="19">
        <f t="shared" si="230"/>
        <v>18343.965571668326</v>
      </c>
      <c r="G353" s="21">
        <f t="shared" si="231"/>
        <v>4356.9678082191776</v>
      </c>
      <c r="H353" s="21">
        <f t="shared" si="232"/>
        <v>22700.933379887505</v>
      </c>
      <c r="I353" s="21">
        <f t="shared" si="233"/>
        <v>766986.03442833165</v>
      </c>
      <c r="J353" s="26">
        <f t="shared" si="236"/>
        <v>9730</v>
      </c>
      <c r="K353" s="26">
        <f>SUM(M351*(Sheet1!C338/100)*(Sheet1!D338/365))</f>
        <v>4410.949315068493</v>
      </c>
      <c r="L353" s="26">
        <f t="shared" si="234"/>
        <v>14140.949315068494</v>
      </c>
      <c r="M353" s="26">
        <f t="shared" si="237"/>
        <v>775600</v>
      </c>
    </row>
    <row r="354" spans="1:13">
      <c r="A354" s="19">
        <f t="shared" si="235"/>
        <v>775600</v>
      </c>
      <c r="B354" s="20">
        <f t="shared" si="228"/>
        <v>360</v>
      </c>
      <c r="C354" s="20">
        <f t="shared" si="229"/>
        <v>6.75</v>
      </c>
      <c r="D354" s="20">
        <v>31</v>
      </c>
      <c r="E354" s="2">
        <v>282</v>
      </c>
      <c r="F354" s="19">
        <f t="shared" si="230"/>
        <v>18254.514201805312</v>
      </c>
      <c r="G354" s="21">
        <f t="shared" si="231"/>
        <v>4446.419178082192</v>
      </c>
      <c r="H354" s="21">
        <f t="shared" si="232"/>
        <v>22700.933379887505</v>
      </c>
      <c r="I354" s="21">
        <f t="shared" si="233"/>
        <v>757345.48579819466</v>
      </c>
      <c r="J354" s="26">
        <f t="shared" si="236"/>
        <v>9730</v>
      </c>
      <c r="K354" s="26">
        <f>SUM(M352*(Sheet1!C339/100)*(Sheet1!D339/365))</f>
        <v>4502.2000684931509</v>
      </c>
      <c r="L354" s="26">
        <f t="shared" si="234"/>
        <v>14232.200068493152</v>
      </c>
      <c r="M354" s="26">
        <f t="shared" si="237"/>
        <v>765870</v>
      </c>
    </row>
    <row r="355" spans="1:13">
      <c r="A355" s="19">
        <f t="shared" si="235"/>
        <v>765870</v>
      </c>
      <c r="B355" s="20">
        <f t="shared" si="228"/>
        <v>360</v>
      </c>
      <c r="C355" s="20">
        <f t="shared" si="229"/>
        <v>6.75</v>
      </c>
      <c r="D355" s="20">
        <v>30</v>
      </c>
      <c r="E355" s="2">
        <v>283</v>
      </c>
      <c r="F355" s="19">
        <f t="shared" si="230"/>
        <v>18451.928585366957</v>
      </c>
      <c r="G355" s="21">
        <f t="shared" si="231"/>
        <v>4249.0047945205488</v>
      </c>
      <c r="H355" s="21">
        <f t="shared" si="232"/>
        <v>22700.933379887505</v>
      </c>
      <c r="I355" s="21">
        <f t="shared" si="233"/>
        <v>747418.07141463307</v>
      </c>
      <c r="J355" s="26">
        <f t="shared" si="236"/>
        <v>9730</v>
      </c>
      <c r="K355" s="26">
        <f>SUM(M353*(Sheet1!C340/100)*(Sheet1!D340/365))</f>
        <v>4302.9863013698632</v>
      </c>
      <c r="L355" s="26">
        <f t="shared" si="234"/>
        <v>14032.986301369863</v>
      </c>
      <c r="M355" s="26">
        <f t="shared" si="237"/>
        <v>756140</v>
      </c>
    </row>
    <row r="356" spans="1:13">
      <c r="A356" s="19">
        <f t="shared" si="235"/>
        <v>756140</v>
      </c>
      <c r="B356" s="20">
        <f t="shared" si="228"/>
        <v>360</v>
      </c>
      <c r="C356" s="20">
        <f t="shared" si="229"/>
        <v>6.75</v>
      </c>
      <c r="D356" s="20">
        <v>31</v>
      </c>
      <c r="E356" s="2">
        <v>284</v>
      </c>
      <c r="F356" s="19">
        <f t="shared" si="230"/>
        <v>18366.07598262723</v>
      </c>
      <c r="G356" s="21">
        <f t="shared" si="231"/>
        <v>4334.8573972602744</v>
      </c>
      <c r="H356" s="21">
        <f t="shared" si="232"/>
        <v>22700.933379887505</v>
      </c>
      <c r="I356" s="21">
        <f t="shared" si="233"/>
        <v>737773.92401737277</v>
      </c>
      <c r="J356" s="26">
        <f t="shared" si="236"/>
        <v>9730</v>
      </c>
      <c r="K356" s="26">
        <f>SUM(M354*(Sheet1!C341/100)*(Sheet1!D341/365))</f>
        <v>4390.6382876712332</v>
      </c>
      <c r="L356" s="26">
        <f t="shared" si="234"/>
        <v>14120.638287671234</v>
      </c>
      <c r="M356" s="26">
        <f t="shared" si="237"/>
        <v>746410</v>
      </c>
    </row>
    <row r="357" spans="1:13">
      <c r="A357" s="19">
        <f t="shared" si="235"/>
        <v>746410</v>
      </c>
      <c r="B357" s="20">
        <f t="shared" si="228"/>
        <v>360</v>
      </c>
      <c r="C357" s="20">
        <f t="shared" si="229"/>
        <v>6.75</v>
      </c>
      <c r="D357" s="20">
        <v>31</v>
      </c>
      <c r="E357" s="2">
        <v>285</v>
      </c>
      <c r="F357" s="19">
        <f t="shared" si="230"/>
        <v>18421.856873038188</v>
      </c>
      <c r="G357" s="21">
        <f t="shared" si="231"/>
        <v>4279.0765068493156</v>
      </c>
      <c r="H357" s="21">
        <f t="shared" si="232"/>
        <v>22700.933379887505</v>
      </c>
      <c r="I357" s="21">
        <f t="shared" si="233"/>
        <v>727988.14312696178</v>
      </c>
      <c r="J357" s="26">
        <f t="shared" si="236"/>
        <v>9730</v>
      </c>
      <c r="K357" s="26">
        <f>SUM(M355*(Sheet1!C342/100)*(Sheet1!D342/365))</f>
        <v>4334.8573972602744</v>
      </c>
      <c r="L357" s="26">
        <f t="shared" si="234"/>
        <v>14064.857397260275</v>
      </c>
      <c r="M357" s="26">
        <f t="shared" si="237"/>
        <v>736680</v>
      </c>
    </row>
    <row r="358" spans="1:13">
      <c r="A358" s="19">
        <f t="shared" si="235"/>
        <v>736680</v>
      </c>
      <c r="B358" s="20">
        <f t="shared" si="228"/>
        <v>360</v>
      </c>
      <c r="C358" s="20">
        <f t="shared" si="229"/>
        <v>6.75</v>
      </c>
      <c r="D358" s="20">
        <v>30</v>
      </c>
      <c r="E358" s="2">
        <v>286</v>
      </c>
      <c r="F358" s="19">
        <f t="shared" si="230"/>
        <v>18613.873105914903</v>
      </c>
      <c r="G358" s="21">
        <f t="shared" si="231"/>
        <v>4087.0602739726028</v>
      </c>
      <c r="H358" s="21">
        <f t="shared" si="232"/>
        <v>22700.933379887505</v>
      </c>
      <c r="I358" s="21">
        <f t="shared" si="233"/>
        <v>718066.12689408509</v>
      </c>
      <c r="J358" s="26">
        <f t="shared" si="236"/>
        <v>9730</v>
      </c>
      <c r="K358" s="26">
        <f>SUM(M356*(Sheet1!C343/100)*(Sheet1!D343/365))</f>
        <v>4141.0417808219181</v>
      </c>
      <c r="L358" s="26">
        <f t="shared" si="234"/>
        <v>13871.041780821917</v>
      </c>
      <c r="M358" s="26">
        <f t="shared" si="237"/>
        <v>726950</v>
      </c>
    </row>
    <row r="359" spans="1:13">
      <c r="A359" s="19">
        <f t="shared" si="235"/>
        <v>726950</v>
      </c>
      <c r="B359" s="20">
        <f t="shared" si="228"/>
        <v>360</v>
      </c>
      <c r="C359" s="20">
        <f t="shared" si="229"/>
        <v>6.75</v>
      </c>
      <c r="D359" s="20">
        <v>31</v>
      </c>
      <c r="E359" s="2">
        <v>287</v>
      </c>
      <c r="F359" s="19">
        <f t="shared" si="230"/>
        <v>18533.418653860106</v>
      </c>
      <c r="G359" s="21">
        <f t="shared" si="231"/>
        <v>4167.514726027397</v>
      </c>
      <c r="H359" s="21">
        <f t="shared" si="232"/>
        <v>22700.933379887505</v>
      </c>
      <c r="I359" s="21">
        <f t="shared" si="233"/>
        <v>708416.58134613989</v>
      </c>
      <c r="J359" s="26">
        <f t="shared" si="236"/>
        <v>9730</v>
      </c>
      <c r="K359" s="26">
        <f>SUM(M357*(Sheet1!C344/100)*(Sheet1!D344/365))</f>
        <v>4223.2956164383559</v>
      </c>
      <c r="L359" s="26">
        <f t="shared" si="234"/>
        <v>13953.295616438356</v>
      </c>
      <c r="M359" s="26">
        <f t="shared" si="237"/>
        <v>717220</v>
      </c>
    </row>
    <row r="360" spans="1:13">
      <c r="A360" s="19">
        <f t="shared" si="235"/>
        <v>717220</v>
      </c>
      <c r="B360" s="20">
        <f t="shared" si="228"/>
        <v>360</v>
      </c>
      <c r="C360" s="20">
        <f t="shared" si="229"/>
        <v>6.75</v>
      </c>
      <c r="D360" s="20">
        <v>30</v>
      </c>
      <c r="E360" s="2">
        <v>288</v>
      </c>
      <c r="F360" s="19">
        <f t="shared" si="230"/>
        <v>18721.83611961353</v>
      </c>
      <c r="G360" s="21">
        <f t="shared" si="231"/>
        <v>3979.0972602739735</v>
      </c>
      <c r="H360" s="21">
        <f t="shared" si="232"/>
        <v>22700.933379887505</v>
      </c>
      <c r="I360" s="21">
        <f t="shared" si="233"/>
        <v>698498.16388038651</v>
      </c>
      <c r="J360" s="26">
        <f t="shared" si="236"/>
        <v>9730</v>
      </c>
      <c r="K360" s="26">
        <f>SUM(M358*(Sheet1!C345/100)*(Sheet1!D345/365))</f>
        <v>4033.0787671232874</v>
      </c>
      <c r="L360" s="26">
        <f t="shared" si="234"/>
        <v>13763.078767123287</v>
      </c>
      <c r="M360" s="26">
        <f t="shared" si="237"/>
        <v>707490</v>
      </c>
    </row>
    <row r="361" spans="1:13">
      <c r="A361" s="19">
        <f t="shared" si="235"/>
        <v>707490</v>
      </c>
      <c r="B361" s="20">
        <f t="shared" si="228"/>
        <v>360</v>
      </c>
      <c r="C361" s="20">
        <f t="shared" si="229"/>
        <v>6.75</v>
      </c>
      <c r="D361" s="20">
        <v>31</v>
      </c>
      <c r="E361" s="2">
        <v>289</v>
      </c>
      <c r="F361" s="19">
        <f t="shared" si="230"/>
        <v>18644.980434682024</v>
      </c>
      <c r="G361" s="21">
        <f t="shared" si="231"/>
        <v>4055.9529452054799</v>
      </c>
      <c r="H361" s="21">
        <f>H350</f>
        <v>22700.933379887505</v>
      </c>
      <c r="I361" s="21">
        <f t="shared" si="233"/>
        <v>688845.01956531801</v>
      </c>
      <c r="J361" s="26">
        <f t="shared" si="236"/>
        <v>9730</v>
      </c>
      <c r="K361" s="26">
        <f>SUM(M359*(Sheet1!C346/100)*(Sheet1!D346/365))</f>
        <v>4111.7338356164391</v>
      </c>
      <c r="L361" s="26">
        <f t="shared" si="234"/>
        <v>13841.73383561644</v>
      </c>
      <c r="M361" s="26">
        <f t="shared" si="237"/>
        <v>697760</v>
      </c>
    </row>
    <row r="362" spans="1:13">
      <c r="A362" s="10"/>
      <c r="B362" s="11"/>
      <c r="C362" s="11"/>
      <c r="D362" s="29" t="s">
        <v>16</v>
      </c>
      <c r="E362" s="29">
        <v>24</v>
      </c>
      <c r="F362" s="12" t="s">
        <v>10</v>
      </c>
      <c r="G362" s="13" t="s">
        <v>11</v>
      </c>
      <c r="H362" s="13" t="s">
        <v>17</v>
      </c>
      <c r="I362" s="13" t="s">
        <v>13</v>
      </c>
      <c r="J362" s="27" t="s">
        <v>10</v>
      </c>
      <c r="K362" s="28" t="s">
        <v>11</v>
      </c>
      <c r="L362" s="28" t="s">
        <v>12</v>
      </c>
      <c r="M362" s="28" t="s">
        <v>13</v>
      </c>
    </row>
    <row r="363" spans="1:13">
      <c r="A363" s="10"/>
      <c r="B363" s="11"/>
      <c r="C363" s="11"/>
      <c r="D363" s="30"/>
      <c r="E363" s="30"/>
      <c r="F363" s="12">
        <f>SUM(F350:F361)</f>
        <v>221060.45720248568</v>
      </c>
      <c r="G363" s="13">
        <f>SUM(G350:G361)</f>
        <v>51350.743356164377</v>
      </c>
      <c r="H363" s="13">
        <f>F363+G363</f>
        <v>272411.20055865007</v>
      </c>
      <c r="I363" s="13">
        <f>A350-F363</f>
        <v>593459.54279751435</v>
      </c>
      <c r="J363" s="28">
        <f>SUM(J350:J361)</f>
        <v>116760</v>
      </c>
      <c r="K363" s="28">
        <f>SUM(K350:K361)</f>
        <v>51845.573835616451</v>
      </c>
      <c r="L363" s="28">
        <f>SUM(L350:L361)</f>
        <v>168605.57383561644</v>
      </c>
      <c r="M363" s="28">
        <f>M361</f>
        <v>697760</v>
      </c>
    </row>
    <row r="364" spans="1:13">
      <c r="A364" s="16"/>
      <c r="B364" s="17"/>
      <c r="C364" s="17"/>
      <c r="D364" s="17"/>
      <c r="E364" s="17"/>
      <c r="F364" s="16"/>
      <c r="G364" s="18"/>
      <c r="H364" s="18"/>
      <c r="I364" s="18"/>
      <c r="J364" s="18"/>
      <c r="K364" s="18"/>
      <c r="L364" s="18"/>
      <c r="M364" s="18"/>
    </row>
    <row r="365" spans="1:13">
      <c r="A365" s="19">
        <f>M361</f>
        <v>697760</v>
      </c>
      <c r="B365" s="20">
        <f t="shared" ref="B365:B376" si="238">B350</f>
        <v>360</v>
      </c>
      <c r="C365" s="20">
        <f t="shared" ref="C365:C376" si="239">C200</f>
        <v>6.75</v>
      </c>
      <c r="D365" s="20">
        <v>31</v>
      </c>
      <c r="E365" s="2">
        <v>290</v>
      </c>
      <c r="F365" s="19">
        <f t="shared" ref="F365:F376" si="240">H365-G365</f>
        <v>18700.761325092986</v>
      </c>
      <c r="G365" s="21">
        <f t="shared" ref="G365:G376" si="241">SUM(A365*(C365/100)*D365/365)</f>
        <v>4000.1720547945206</v>
      </c>
      <c r="H365" s="21">
        <f t="shared" ref="H365:H375" si="242">H351</f>
        <v>22700.933379887505</v>
      </c>
      <c r="I365" s="21">
        <f t="shared" ref="I365:I376" si="243">A365-F365</f>
        <v>679059.23867490701</v>
      </c>
      <c r="J365" s="26">
        <f>IF((MOD(J361,10))=0,(J361+0),J361-MOD(J361,10)+10)</f>
        <v>9730</v>
      </c>
      <c r="K365" s="26">
        <f>SUM(M363*(Sheet1!C350/100)*(Sheet1!D350/365))</f>
        <v>4000.1720547945206</v>
      </c>
      <c r="L365" s="26">
        <f t="shared" ref="L365:L376" si="244">J365+K365</f>
        <v>13730.172054794521</v>
      </c>
      <c r="M365" s="26">
        <f>M363-J365</f>
        <v>688030</v>
      </c>
    </row>
    <row r="366" spans="1:13">
      <c r="A366" s="19">
        <f t="shared" ref="A366:A376" si="245">M365</f>
        <v>688030</v>
      </c>
      <c r="B366" s="20">
        <f t="shared" si="238"/>
        <v>360</v>
      </c>
      <c r="C366" s="20">
        <f t="shared" si="239"/>
        <v>6.75</v>
      </c>
      <c r="D366" s="20">
        <v>28</v>
      </c>
      <c r="E366" s="2">
        <v>291</v>
      </c>
      <c r="F366" s="19">
        <f t="shared" si="240"/>
        <v>19138.257489476546</v>
      </c>
      <c r="G366" s="21">
        <f t="shared" si="241"/>
        <v>3562.6758904109588</v>
      </c>
      <c r="H366" s="21">
        <f t="shared" si="242"/>
        <v>22700.933379887505</v>
      </c>
      <c r="I366" s="21">
        <f t="shared" si="243"/>
        <v>668891.74251052341</v>
      </c>
      <c r="J366" s="26">
        <f t="shared" ref="J366:J376" si="246">IF((MOD(J365,10))=0,(J365+0),J365-MOD(J365,10)+10)</f>
        <v>9730</v>
      </c>
      <c r="K366" s="26">
        <f>SUM(M365*(Sheet1!C351/100)*(Sheet1!D351/365))</f>
        <v>3562.6758904109593</v>
      </c>
      <c r="L366" s="26">
        <f t="shared" si="244"/>
        <v>13292.675890410959</v>
      </c>
      <c r="M366" s="26">
        <f t="shared" ref="M366:M376" si="247">M365-J366</f>
        <v>678300</v>
      </c>
    </row>
    <row r="367" spans="1:13">
      <c r="A367" s="19">
        <f t="shared" si="245"/>
        <v>678300</v>
      </c>
      <c r="B367" s="20">
        <f t="shared" si="238"/>
        <v>360</v>
      </c>
      <c r="C367" s="20">
        <f t="shared" si="239"/>
        <v>6.75</v>
      </c>
      <c r="D367" s="20">
        <v>31</v>
      </c>
      <c r="E367" s="2">
        <v>292</v>
      </c>
      <c r="F367" s="19">
        <f t="shared" si="240"/>
        <v>18812.323105914904</v>
      </c>
      <c r="G367" s="21">
        <f t="shared" si="241"/>
        <v>3888.610273972603</v>
      </c>
      <c r="H367" s="21">
        <f t="shared" si="242"/>
        <v>22700.933379887505</v>
      </c>
      <c r="I367" s="21">
        <f t="shared" si="243"/>
        <v>659487.67689408513</v>
      </c>
      <c r="J367" s="26">
        <f t="shared" si="246"/>
        <v>9730</v>
      </c>
      <c r="K367" s="26">
        <f>SUM(M366*(Sheet1!C352/100)*(Sheet1!D352/365))</f>
        <v>3888.6102739726025</v>
      </c>
      <c r="L367" s="26">
        <f t="shared" si="244"/>
        <v>13618.610273972603</v>
      </c>
      <c r="M367" s="26">
        <f t="shared" si="247"/>
        <v>668570</v>
      </c>
    </row>
    <row r="368" spans="1:13">
      <c r="A368" s="19">
        <f t="shared" si="245"/>
        <v>668570</v>
      </c>
      <c r="B368" s="20">
        <f t="shared" si="238"/>
        <v>360</v>
      </c>
      <c r="C368" s="20">
        <f t="shared" si="239"/>
        <v>6.75</v>
      </c>
      <c r="D368" s="20">
        <v>30</v>
      </c>
      <c r="E368" s="2">
        <v>293</v>
      </c>
      <c r="F368" s="19">
        <f t="shared" si="240"/>
        <v>18991.743653860107</v>
      </c>
      <c r="G368" s="21">
        <f t="shared" si="241"/>
        <v>3709.1897260273977</v>
      </c>
      <c r="H368" s="21">
        <f t="shared" si="242"/>
        <v>22700.933379887505</v>
      </c>
      <c r="I368" s="21">
        <f t="shared" si="243"/>
        <v>649578.25634613994</v>
      </c>
      <c r="J368" s="26">
        <f t="shared" si="246"/>
        <v>9730</v>
      </c>
      <c r="K368" s="26">
        <f>SUM(M366*(Sheet1!C353/100)*(Sheet1!D353/365))</f>
        <v>3763.1712328767121</v>
      </c>
      <c r="L368" s="26">
        <f t="shared" si="244"/>
        <v>13493.171232876712</v>
      </c>
      <c r="M368" s="26">
        <f t="shared" si="247"/>
        <v>658840</v>
      </c>
    </row>
    <row r="369" spans="1:13">
      <c r="A369" s="19">
        <f t="shared" si="245"/>
        <v>658840</v>
      </c>
      <c r="B369" s="20">
        <f t="shared" si="238"/>
        <v>360</v>
      </c>
      <c r="C369" s="20">
        <f t="shared" si="239"/>
        <v>6.75</v>
      </c>
      <c r="D369" s="20">
        <v>31</v>
      </c>
      <c r="E369" s="2">
        <v>294</v>
      </c>
      <c r="F369" s="19">
        <f t="shared" si="240"/>
        <v>18923.884886736821</v>
      </c>
      <c r="G369" s="21">
        <f t="shared" si="241"/>
        <v>3777.0484931506853</v>
      </c>
      <c r="H369" s="21">
        <f t="shared" si="242"/>
        <v>22700.933379887505</v>
      </c>
      <c r="I369" s="21">
        <f t="shared" si="243"/>
        <v>639916.11511326313</v>
      </c>
      <c r="J369" s="26">
        <f t="shared" si="246"/>
        <v>9730</v>
      </c>
      <c r="K369" s="26">
        <f>SUM(M367*(Sheet1!C354/100)*(Sheet1!D354/365))</f>
        <v>3832.8293835616441</v>
      </c>
      <c r="L369" s="26">
        <f t="shared" si="244"/>
        <v>13562.829383561644</v>
      </c>
      <c r="M369" s="26">
        <f t="shared" si="247"/>
        <v>649110</v>
      </c>
    </row>
    <row r="370" spans="1:13">
      <c r="A370" s="19">
        <f t="shared" si="245"/>
        <v>649110</v>
      </c>
      <c r="B370" s="20">
        <f t="shared" si="238"/>
        <v>360</v>
      </c>
      <c r="C370" s="20">
        <f t="shared" si="239"/>
        <v>6.75</v>
      </c>
      <c r="D370" s="20">
        <v>30</v>
      </c>
      <c r="E370" s="2">
        <v>295</v>
      </c>
      <c r="F370" s="19">
        <f t="shared" si="240"/>
        <v>19099.706667558738</v>
      </c>
      <c r="G370" s="21">
        <f t="shared" si="241"/>
        <v>3601.226712328767</v>
      </c>
      <c r="H370" s="21">
        <f t="shared" si="242"/>
        <v>22700.933379887505</v>
      </c>
      <c r="I370" s="21">
        <f t="shared" si="243"/>
        <v>630010.29333244124</v>
      </c>
      <c r="J370" s="26">
        <f t="shared" si="246"/>
        <v>9730</v>
      </c>
      <c r="K370" s="26">
        <f>SUM(M368*(Sheet1!C355/100)*(Sheet1!D355/365))</f>
        <v>3655.2082191780823</v>
      </c>
      <c r="L370" s="26">
        <f t="shared" si="244"/>
        <v>13385.208219178083</v>
      </c>
      <c r="M370" s="26">
        <f t="shared" si="247"/>
        <v>639380</v>
      </c>
    </row>
    <row r="371" spans="1:13">
      <c r="A371" s="19">
        <f t="shared" si="245"/>
        <v>639380</v>
      </c>
      <c r="B371" s="20">
        <f t="shared" si="238"/>
        <v>360</v>
      </c>
      <c r="C371" s="20">
        <f t="shared" si="239"/>
        <v>6.75</v>
      </c>
      <c r="D371" s="20">
        <v>31</v>
      </c>
      <c r="E371" s="2">
        <v>296</v>
      </c>
      <c r="F371" s="19">
        <f t="shared" si="240"/>
        <v>19035.446667558739</v>
      </c>
      <c r="G371" s="21">
        <f t="shared" si="241"/>
        <v>3665.4867123287677</v>
      </c>
      <c r="H371" s="21">
        <f t="shared" si="242"/>
        <v>22700.933379887505</v>
      </c>
      <c r="I371" s="21">
        <f t="shared" si="243"/>
        <v>620344.55333244125</v>
      </c>
      <c r="J371" s="26">
        <f t="shared" si="246"/>
        <v>9730</v>
      </c>
      <c r="K371" s="26">
        <f>SUM(M369*(Sheet1!C356/100)*(Sheet1!D356/365))</f>
        <v>3721.267602739726</v>
      </c>
      <c r="L371" s="26">
        <f t="shared" si="244"/>
        <v>13451.267602739726</v>
      </c>
      <c r="M371" s="26">
        <f t="shared" si="247"/>
        <v>629650</v>
      </c>
    </row>
    <row r="372" spans="1:13">
      <c r="A372" s="19">
        <f t="shared" si="245"/>
        <v>629650</v>
      </c>
      <c r="B372" s="20">
        <f t="shared" si="238"/>
        <v>360</v>
      </c>
      <c r="C372" s="20">
        <f t="shared" si="239"/>
        <v>6.75</v>
      </c>
      <c r="D372" s="20">
        <v>31</v>
      </c>
      <c r="E372" s="2">
        <v>297</v>
      </c>
      <c r="F372" s="19">
        <f t="shared" si="240"/>
        <v>19091.227557969698</v>
      </c>
      <c r="G372" s="21">
        <f t="shared" si="241"/>
        <v>3609.7058219178084</v>
      </c>
      <c r="H372" s="21">
        <f t="shared" si="242"/>
        <v>22700.933379887505</v>
      </c>
      <c r="I372" s="21">
        <f t="shared" si="243"/>
        <v>610558.77244203025</v>
      </c>
      <c r="J372" s="26">
        <f t="shared" si="246"/>
        <v>9730</v>
      </c>
      <c r="K372" s="26">
        <f>SUM(M370*(Sheet1!C357/100)*(Sheet1!D357/365))</f>
        <v>3665.4867123287672</v>
      </c>
      <c r="L372" s="26">
        <f t="shared" si="244"/>
        <v>13395.486712328768</v>
      </c>
      <c r="M372" s="26">
        <f t="shared" si="247"/>
        <v>619920</v>
      </c>
    </row>
    <row r="373" spans="1:13">
      <c r="A373" s="19">
        <f t="shared" si="245"/>
        <v>619920</v>
      </c>
      <c r="B373" s="20">
        <f t="shared" si="238"/>
        <v>360</v>
      </c>
      <c r="C373" s="20">
        <f t="shared" si="239"/>
        <v>6.75</v>
      </c>
      <c r="D373" s="20">
        <v>30</v>
      </c>
      <c r="E373" s="2">
        <v>298</v>
      </c>
      <c r="F373" s="19">
        <f t="shared" si="240"/>
        <v>19261.651188106684</v>
      </c>
      <c r="G373" s="21">
        <f t="shared" si="241"/>
        <v>3439.2821917808224</v>
      </c>
      <c r="H373" s="21">
        <f t="shared" si="242"/>
        <v>22700.933379887505</v>
      </c>
      <c r="I373" s="21">
        <f t="shared" si="243"/>
        <v>600658.34881189326</v>
      </c>
      <c r="J373" s="26">
        <f t="shared" si="246"/>
        <v>9730</v>
      </c>
      <c r="K373" s="26">
        <f>SUM(M371*(Sheet1!C358/100)*(Sheet1!D358/365))</f>
        <v>3493.2636986301368</v>
      </c>
      <c r="L373" s="26">
        <f t="shared" si="244"/>
        <v>13223.263698630137</v>
      </c>
      <c r="M373" s="26">
        <f t="shared" si="247"/>
        <v>610190</v>
      </c>
    </row>
    <row r="374" spans="1:13">
      <c r="A374" s="19">
        <f t="shared" si="245"/>
        <v>610190</v>
      </c>
      <c r="B374" s="20">
        <f t="shared" si="238"/>
        <v>360</v>
      </c>
      <c r="C374" s="20">
        <f t="shared" si="239"/>
        <v>6.75</v>
      </c>
      <c r="D374" s="20">
        <v>31</v>
      </c>
      <c r="E374" s="2">
        <v>299</v>
      </c>
      <c r="F374" s="19">
        <f t="shared" si="240"/>
        <v>19202.789338791616</v>
      </c>
      <c r="G374" s="21">
        <f t="shared" si="241"/>
        <v>3498.1440410958908</v>
      </c>
      <c r="H374" s="21">
        <f t="shared" si="242"/>
        <v>22700.933379887505</v>
      </c>
      <c r="I374" s="21">
        <f t="shared" si="243"/>
        <v>590987.21066120837</v>
      </c>
      <c r="J374" s="26">
        <f t="shared" si="246"/>
        <v>9730</v>
      </c>
      <c r="K374" s="26">
        <f>SUM(M372*(Sheet1!C359/100)*(Sheet1!D359/365))</f>
        <v>3553.9249315068496</v>
      </c>
      <c r="L374" s="26">
        <f t="shared" si="244"/>
        <v>13283.92493150685</v>
      </c>
      <c r="M374" s="26">
        <f t="shared" si="247"/>
        <v>600460</v>
      </c>
    </row>
    <row r="375" spans="1:13">
      <c r="A375" s="19">
        <f t="shared" si="245"/>
        <v>600460</v>
      </c>
      <c r="B375" s="20">
        <f t="shared" si="238"/>
        <v>360</v>
      </c>
      <c r="C375" s="20">
        <f t="shared" si="239"/>
        <v>6.75</v>
      </c>
      <c r="D375" s="20">
        <v>30</v>
      </c>
      <c r="E375" s="2">
        <v>300</v>
      </c>
      <c r="F375" s="19">
        <f t="shared" si="240"/>
        <v>19369.614201805314</v>
      </c>
      <c r="G375" s="21">
        <f t="shared" si="241"/>
        <v>3331.3191780821917</v>
      </c>
      <c r="H375" s="21">
        <f t="shared" si="242"/>
        <v>22700.933379887505</v>
      </c>
      <c r="I375" s="21">
        <f t="shared" si="243"/>
        <v>581090.38579819468</v>
      </c>
      <c r="J375" s="26">
        <f t="shared" si="246"/>
        <v>9730</v>
      </c>
      <c r="K375" s="26">
        <f>SUM(M373*(Sheet1!C360/100)*(Sheet1!D360/365))</f>
        <v>3385.300684931507</v>
      </c>
      <c r="L375" s="26">
        <f t="shared" si="244"/>
        <v>13115.300684931506</v>
      </c>
      <c r="M375" s="26">
        <f t="shared" si="247"/>
        <v>590730</v>
      </c>
    </row>
    <row r="376" spans="1:13">
      <c r="A376" s="19">
        <f t="shared" si="245"/>
        <v>590730</v>
      </c>
      <c r="B376" s="20">
        <f t="shared" si="238"/>
        <v>360</v>
      </c>
      <c r="C376" s="20">
        <f t="shared" si="239"/>
        <v>6.75</v>
      </c>
      <c r="D376" s="20">
        <v>31</v>
      </c>
      <c r="E376" s="2">
        <v>301</v>
      </c>
      <c r="F376" s="19">
        <f t="shared" si="240"/>
        <v>19314.351119613533</v>
      </c>
      <c r="G376" s="21">
        <f t="shared" si="241"/>
        <v>3386.5822602739731</v>
      </c>
      <c r="H376" s="21">
        <f>H365</f>
        <v>22700.933379887505</v>
      </c>
      <c r="I376" s="21">
        <f t="shared" si="243"/>
        <v>571415.64888038649</v>
      </c>
      <c r="J376" s="26">
        <f t="shared" si="246"/>
        <v>9730</v>
      </c>
      <c r="K376" s="26">
        <f>SUM(M374*(Sheet1!C361/100)*(Sheet1!D361/365))</f>
        <v>3442.3631506849315</v>
      </c>
      <c r="L376" s="26">
        <f t="shared" si="244"/>
        <v>13172.363150684931</v>
      </c>
      <c r="M376" s="26">
        <f t="shared" si="247"/>
        <v>581000</v>
      </c>
    </row>
    <row r="377" spans="1:13">
      <c r="A377" s="10"/>
      <c r="B377" s="11"/>
      <c r="C377" s="11"/>
      <c r="D377" s="29" t="s">
        <v>16</v>
      </c>
      <c r="E377" s="29">
        <v>25</v>
      </c>
      <c r="F377" s="12" t="s">
        <v>10</v>
      </c>
      <c r="G377" s="13" t="s">
        <v>11</v>
      </c>
      <c r="H377" s="13" t="s">
        <v>17</v>
      </c>
      <c r="I377" s="13" t="s">
        <v>13</v>
      </c>
      <c r="J377" s="27" t="s">
        <v>10</v>
      </c>
      <c r="K377" s="28" t="s">
        <v>11</v>
      </c>
      <c r="L377" s="28" t="s">
        <v>12</v>
      </c>
      <c r="M377" s="28" t="s">
        <v>13</v>
      </c>
    </row>
    <row r="378" spans="1:13">
      <c r="A378" s="10"/>
      <c r="B378" s="11"/>
      <c r="C378" s="11"/>
      <c r="D378" s="30"/>
      <c r="E378" s="30"/>
      <c r="F378" s="12">
        <f>SUM(F365:F376)</f>
        <v>228941.75720248569</v>
      </c>
      <c r="G378" s="13">
        <f>SUM(G365:G376)</f>
        <v>43469.443356164389</v>
      </c>
      <c r="H378" s="13">
        <f>F378+G378</f>
        <v>272411.20055865007</v>
      </c>
      <c r="I378" s="13">
        <f>A365-F378</f>
        <v>468818.24279751431</v>
      </c>
      <c r="J378" s="28">
        <f>SUM(J365:J376)</f>
        <v>116760</v>
      </c>
      <c r="K378" s="28">
        <f>SUM(K365:K376)</f>
        <v>43964.273835616441</v>
      </c>
      <c r="L378" s="28">
        <f>SUM(L365:L376)</f>
        <v>160724.27383561645</v>
      </c>
      <c r="M378" s="28">
        <f>M376</f>
        <v>581000</v>
      </c>
    </row>
    <row r="379" spans="1:13">
      <c r="A379" s="16"/>
      <c r="B379" s="17"/>
      <c r="C379" s="17"/>
      <c r="D379" s="17"/>
      <c r="E379" s="17"/>
      <c r="F379" s="16"/>
      <c r="G379" s="18"/>
      <c r="H379" s="18"/>
      <c r="I379" s="18"/>
      <c r="J379" s="18"/>
      <c r="K379" s="18"/>
      <c r="L379" s="18"/>
      <c r="M379" s="18"/>
    </row>
    <row r="380" spans="1:13">
      <c r="F380" s="14" t="s">
        <v>14</v>
      </c>
      <c r="G380" s="5" t="s">
        <v>15</v>
      </c>
      <c r="H380" s="4" t="s">
        <v>17</v>
      </c>
      <c r="J380" s="14" t="s">
        <v>14</v>
      </c>
      <c r="K380" s="5" t="s">
        <v>15</v>
      </c>
      <c r="L380" s="4" t="s">
        <v>17</v>
      </c>
    </row>
    <row r="381" spans="1:13">
      <c r="F381" s="23">
        <f>F18+F33+F48+F63+F78+F93+F108+F123+F138+F153+F168+F183+F198+F213+F228+F243+F258+F273+F288+F303+F318+F333+F348+F363+F378</f>
        <v>3359153.9300621417</v>
      </c>
      <c r="G381" s="23">
        <f>G18+G33+G48+G63+G78+G93+G108+G123+G138+G153+G168+G183+G198+G213+G228+G243+G258+G273+G288+G303+G318+G333+G348+G363+G378</f>
        <v>3451126.0839041094</v>
      </c>
      <c r="H381" s="23">
        <f>H18+H33+H48+H63+H78+H93+H108+H123+H138+H153+H168+H183+H198+H213+H228+H243+H258+H273+H288+H303+H318+H333+H348+H363+H378</f>
        <v>6810280.0139662549</v>
      </c>
      <c r="I381" s="23"/>
      <c r="J381" s="23">
        <f>J18+J33+J48+J63+J78+J93+J108+J123+J138+J153+J168+J183+J198+J213+J228+J243+J258+J273+J288+J303+J318+J333+J348+J363+J378</f>
        <v>2919000</v>
      </c>
      <c r="K381" s="23">
        <f>K18+K33+K48+K63+K78+K93+K108+K123+K138+K153+K168+K183+K198+K213+K228+K243+K258+K273+K288+K303+K318+K333+K348+K363+K378</f>
        <v>3463002.0154109593</v>
      </c>
      <c r="L381" s="23">
        <f>L18+L33+L48+L63+L78+L93+L108+L123+L138+L153+L168+L183+L198+L213+L228+L243+L258+L273+L288+L303+L318+L333+L348+L363+L378</f>
        <v>6382002.0154109588</v>
      </c>
    </row>
    <row r="382" spans="1:13">
      <c r="H382" s="23"/>
    </row>
  </sheetData>
  <mergeCells count="66">
    <mergeCell ref="A2:A4"/>
    <mergeCell ref="B2:B4"/>
    <mergeCell ref="C2:C4"/>
    <mergeCell ref="D3:D4"/>
    <mergeCell ref="E3:E4"/>
    <mergeCell ref="J2:L2"/>
    <mergeCell ref="K3:K4"/>
    <mergeCell ref="L3:L4"/>
    <mergeCell ref="M3:M4"/>
    <mergeCell ref="J3:J4"/>
    <mergeCell ref="D17:D18"/>
    <mergeCell ref="E17:E18"/>
    <mergeCell ref="D32:D33"/>
    <mergeCell ref="E32:E33"/>
    <mergeCell ref="D47:D48"/>
    <mergeCell ref="E47:E48"/>
    <mergeCell ref="D62:D63"/>
    <mergeCell ref="E62:E63"/>
    <mergeCell ref="D77:D78"/>
    <mergeCell ref="E77:E78"/>
    <mergeCell ref="D92:D93"/>
    <mergeCell ref="E92:E93"/>
    <mergeCell ref="D107:D108"/>
    <mergeCell ref="E107:E108"/>
    <mergeCell ref="D122:D123"/>
    <mergeCell ref="E122:E123"/>
    <mergeCell ref="D137:D138"/>
    <mergeCell ref="E137:E138"/>
    <mergeCell ref="D152:D153"/>
    <mergeCell ref="E152:E153"/>
    <mergeCell ref="D167:D168"/>
    <mergeCell ref="E167:E168"/>
    <mergeCell ref="D182:D183"/>
    <mergeCell ref="E182:E183"/>
    <mergeCell ref="D197:D198"/>
    <mergeCell ref="E197:E198"/>
    <mergeCell ref="D212:D213"/>
    <mergeCell ref="E212:E213"/>
    <mergeCell ref="D227:D228"/>
    <mergeCell ref="E227:E228"/>
    <mergeCell ref="E242:E243"/>
    <mergeCell ref="D257:D258"/>
    <mergeCell ref="E257:E258"/>
    <mergeCell ref="D272:D273"/>
    <mergeCell ref="E272:E273"/>
    <mergeCell ref="A1:M1"/>
    <mergeCell ref="D377:D378"/>
    <mergeCell ref="E377:E378"/>
    <mergeCell ref="D332:D333"/>
    <mergeCell ref="E332:E333"/>
    <mergeCell ref="D347:D348"/>
    <mergeCell ref="E347:E348"/>
    <mergeCell ref="D362:D363"/>
    <mergeCell ref="E362:E363"/>
    <mergeCell ref="D287:D288"/>
    <mergeCell ref="E287:E288"/>
    <mergeCell ref="D302:D303"/>
    <mergeCell ref="E302:E303"/>
    <mergeCell ref="D317:D318"/>
    <mergeCell ref="E317:E318"/>
    <mergeCell ref="D242:D243"/>
    <mergeCell ref="F2:H2"/>
    <mergeCell ref="F3:F4"/>
    <mergeCell ref="G3:G4"/>
    <mergeCell ref="H3:H4"/>
    <mergeCell ref="I3:I4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2015-02-02T02:13:21Z</cp:lastPrinted>
  <dcterms:created xsi:type="dcterms:W3CDTF">2015-02-01T09:28:28Z</dcterms:created>
  <dcterms:modified xsi:type="dcterms:W3CDTF">2015-01-31T07:32:55Z</dcterms:modified>
</cp:coreProperties>
</file>